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naev\Desktop\КОНКУРСЫ\2025 год\РЕГИОНАЛЬНЫЕ ЭТАПЫ\"/>
    </mc:Choice>
  </mc:AlternateContent>
  <workbookProtection workbookAlgorithmName="SHA-512" workbookHashValue="BYco9sSkTeSwZZUtAiyQdUzEalcenISEelbN2LD4LDjTVF3Kha81vHUmn3YKIgu9nP8xEoTiltrqT+8l5OYAxQ==" workbookSaltValue="t3YaA5FMvnGfAB/ox3QuwQ==" workbookSpinCount="100000" lockStructure="1"/>
  <bookViews>
    <workbookView xWindow="0" yWindow="0" windowWidth="28800" windowHeight="12435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'pub_output=csv'!$A$1:$M$36</definedName>
    <definedName name="АЦСНК">сервисный!$P$6:INDEX(сервисный!$P$6:$P$55,MATCH("",сервисный!$P$6:$P$55,0)-1,0)</definedName>
    <definedName name="_xlnm.Print_Area" localSheetId="0">заявка!$C$1:$I$43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2" l="1"/>
  <c r="Q14" i="2"/>
  <c r="P14" i="2"/>
  <c r="E14" i="2"/>
  <c r="D14" i="2"/>
  <c r="C14" i="2"/>
  <c r="B14" i="2"/>
  <c r="A14" i="2"/>
  <c r="Q27" i="2" l="1"/>
  <c r="E27" i="2"/>
  <c r="R27" i="2" s="1"/>
  <c r="C27" i="2"/>
  <c r="E18" i="2" l="1"/>
  <c r="R18" i="2" s="1"/>
  <c r="D18" i="2"/>
  <c r="Q18" i="2" s="1"/>
  <c r="A18" i="2"/>
  <c r="P18" i="2" s="1"/>
  <c r="E36" i="2"/>
  <c r="R36" i="2" s="1"/>
  <c r="D36" i="2"/>
  <c r="Q36" i="2" s="1"/>
  <c r="A36" i="2"/>
  <c r="P36" i="2" s="1"/>
  <c r="E35" i="2"/>
  <c r="R35" i="2" s="1"/>
  <c r="D35" i="2"/>
  <c r="Q35" i="2" s="1"/>
  <c r="A35" i="2"/>
  <c r="C35" i="2" s="1"/>
  <c r="E37" i="2"/>
  <c r="R37" i="2" s="1"/>
  <c r="D37" i="2"/>
  <c r="Q37" i="2" s="1"/>
  <c r="A37" i="2"/>
  <c r="P37" i="2" s="1"/>
  <c r="E8" i="2"/>
  <c r="R8" i="2" s="1"/>
  <c r="D8" i="2"/>
  <c r="Q8" i="2" s="1"/>
  <c r="A8" i="2"/>
  <c r="P8" i="2" s="1"/>
  <c r="E15" i="2"/>
  <c r="R15" i="2" s="1"/>
  <c r="D15" i="2"/>
  <c r="Q15" i="2" s="1"/>
  <c r="A15" i="2"/>
  <c r="P15" i="2" s="1"/>
  <c r="E9" i="2"/>
  <c r="R9" i="2" s="1"/>
  <c r="D9" i="2"/>
  <c r="Q9" i="2" s="1"/>
  <c r="A9" i="2"/>
  <c r="P9" i="2" s="1"/>
  <c r="E23" i="2"/>
  <c r="R23" i="2" s="1"/>
  <c r="D23" i="2"/>
  <c r="Q23" i="2" s="1"/>
  <c r="A23" i="2"/>
  <c r="P23" i="2" s="1"/>
  <c r="A33" i="2"/>
  <c r="C33" i="2" s="1"/>
  <c r="E33" i="2"/>
  <c r="R33" i="2" s="1"/>
  <c r="D33" i="2"/>
  <c r="B18" i="2" l="1"/>
  <c r="C18" i="2"/>
  <c r="B36" i="2"/>
  <c r="C36" i="2"/>
  <c r="B35" i="2"/>
  <c r="P35" i="2"/>
  <c r="B37" i="2"/>
  <c r="C37" i="2"/>
  <c r="B8" i="2"/>
  <c r="C8" i="2"/>
  <c r="B9" i="2"/>
  <c r="C9" i="2"/>
  <c r="B23" i="2"/>
  <c r="C23" i="2"/>
  <c r="B33" i="2"/>
  <c r="P33" i="2"/>
  <c r="L29" i="2" l="1"/>
  <c r="H29" i="2"/>
  <c r="G31" i="2" l="1"/>
  <c r="H31" i="2"/>
  <c r="I31" i="2"/>
  <c r="J31" i="2"/>
  <c r="K31" i="2"/>
  <c r="O31" i="2"/>
  <c r="G32" i="2"/>
  <c r="H32" i="2"/>
  <c r="I32" i="2"/>
  <c r="J32" i="2"/>
  <c r="K32" i="2"/>
  <c r="O32" i="2"/>
  <c r="G34" i="2"/>
  <c r="H34" i="2"/>
  <c r="I34" i="2"/>
  <c r="J34" i="2"/>
  <c r="K34" i="2"/>
  <c r="L34" i="2"/>
  <c r="O34" i="2"/>
  <c r="G38" i="2"/>
  <c r="H38" i="2"/>
  <c r="I38" i="2"/>
  <c r="J38" i="2"/>
  <c r="K38" i="2"/>
  <c r="O38" i="2"/>
  <c r="E30" i="2"/>
  <c r="E31" i="2"/>
  <c r="E32" i="2"/>
  <c r="E34" i="2"/>
  <c r="E38" i="2"/>
  <c r="D31" i="2"/>
  <c r="D32" i="2"/>
  <c r="D34" i="2"/>
  <c r="D38" i="2"/>
  <c r="A7" i="2"/>
  <c r="A10" i="2"/>
  <c r="A11" i="2"/>
  <c r="A12" i="2"/>
  <c r="A13" i="2"/>
  <c r="A16" i="2"/>
  <c r="A17" i="2"/>
  <c r="A19" i="2"/>
  <c r="A20" i="2"/>
  <c r="A21" i="2"/>
  <c r="A22" i="2"/>
  <c r="A24" i="2"/>
  <c r="A25" i="2"/>
  <c r="A26" i="2"/>
  <c r="A28" i="2"/>
  <c r="A29" i="2"/>
  <c r="A30" i="2"/>
  <c r="A31" i="2"/>
  <c r="A32" i="2"/>
  <c r="A34" i="2"/>
  <c r="A38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7" i="2"/>
  <c r="S17" i="2" s="1"/>
  <c r="H17" i="2"/>
  <c r="T17" i="2" s="1"/>
  <c r="I17" i="2"/>
  <c r="U17" i="2" s="1"/>
  <c r="J17" i="2"/>
  <c r="V17" i="2" s="1"/>
  <c r="K17" i="2"/>
  <c r="W17" i="2" s="1"/>
  <c r="AB17" i="2"/>
  <c r="O17" i="2"/>
  <c r="AC17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AB20" i="2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AA21" i="2"/>
  <c r="N21" i="2"/>
  <c r="AB21" i="2" s="1"/>
  <c r="O21" i="2"/>
  <c r="AC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Z22" i="2" s="1"/>
  <c r="M22" i="2"/>
  <c r="AA22" i="2" s="1"/>
  <c r="N22" i="2"/>
  <c r="O22" i="2"/>
  <c r="AC22" i="2" s="1"/>
  <c r="G24" i="2"/>
  <c r="H24" i="2"/>
  <c r="T24" i="2" s="1"/>
  <c r="I24" i="2"/>
  <c r="U24" i="2" s="1"/>
  <c r="J24" i="2"/>
  <c r="V24" i="2" s="1"/>
  <c r="K24" i="2"/>
  <c r="W24" i="2" s="1"/>
  <c r="L24" i="2"/>
  <c r="Z24" i="2" s="1"/>
  <c r="M24" i="2"/>
  <c r="AA24" i="2" s="1"/>
  <c r="N24" i="2"/>
  <c r="AB24" i="2" s="1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AB25" i="2"/>
  <c r="O25" i="2"/>
  <c r="AC25" i="2" s="1"/>
  <c r="G26" i="2"/>
  <c r="S26" i="2" s="1"/>
  <c r="H26" i="2"/>
  <c r="T26" i="2" s="1"/>
  <c r="I26" i="2"/>
  <c r="U26" i="2" s="1"/>
  <c r="J26" i="2"/>
  <c r="V26" i="2" s="1"/>
  <c r="K26" i="2"/>
  <c r="W26" i="2" s="1"/>
  <c r="M26" i="2"/>
  <c r="AA26" i="2" s="1"/>
  <c r="N26" i="2"/>
  <c r="AB26" i="2" s="1"/>
  <c r="O26" i="2"/>
  <c r="AC26" i="2" s="1"/>
  <c r="G28" i="2"/>
  <c r="S28" i="2" s="1"/>
  <c r="H28" i="2"/>
  <c r="T28" i="2" s="1"/>
  <c r="I28" i="2"/>
  <c r="U28" i="2" s="1"/>
  <c r="J28" i="2"/>
  <c r="V28" i="2" s="1"/>
  <c r="K28" i="2"/>
  <c r="W28" i="2" s="1"/>
  <c r="M28" i="2"/>
  <c r="AA28" i="2" s="1"/>
  <c r="N28" i="2"/>
  <c r="AB28" i="2" s="1"/>
  <c r="O28" i="2"/>
  <c r="AC28" i="2" s="1"/>
  <c r="G29" i="2"/>
  <c r="S29" i="2" s="1"/>
  <c r="T29" i="2"/>
  <c r="U29" i="2"/>
  <c r="J29" i="2"/>
  <c r="V29" i="2" s="1"/>
  <c r="K29" i="2"/>
  <c r="W29" i="2" s="1"/>
  <c r="AA29" i="2"/>
  <c r="AB29" i="2"/>
  <c r="O29" i="2"/>
  <c r="AC29" i="2" s="1"/>
  <c r="G30" i="2"/>
  <c r="S30" i="2" s="1"/>
  <c r="H30" i="2"/>
  <c r="T30" i="2" s="1"/>
  <c r="I30" i="2"/>
  <c r="U30" i="2" s="1"/>
  <c r="J30" i="2"/>
  <c r="V30" i="2" s="1"/>
  <c r="K30" i="2"/>
  <c r="W30" i="2" s="1"/>
  <c r="AB30" i="2"/>
  <c r="O30" i="2"/>
  <c r="AC30" i="2" s="1"/>
  <c r="S31" i="2"/>
  <c r="T31" i="2"/>
  <c r="U31" i="2"/>
  <c r="V31" i="2"/>
  <c r="W31" i="2"/>
  <c r="AC31" i="2"/>
  <c r="S32" i="2"/>
  <c r="T32" i="2"/>
  <c r="U32" i="2"/>
  <c r="V32" i="2"/>
  <c r="W32" i="2"/>
  <c r="AB32" i="2"/>
  <c r="AC32" i="2"/>
  <c r="S34" i="2"/>
  <c r="T34" i="2"/>
  <c r="U34" i="2"/>
  <c r="V34" i="2"/>
  <c r="W34" i="2"/>
  <c r="Z34" i="2"/>
  <c r="AB34" i="2"/>
  <c r="AC34" i="2"/>
  <c r="S38" i="2"/>
  <c r="T38" i="2"/>
  <c r="U38" i="2"/>
  <c r="V38" i="2"/>
  <c r="W38" i="2"/>
  <c r="AB38" i="2"/>
  <c r="AC38" i="2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G53" i="2"/>
  <c r="S53" i="2" s="1"/>
  <c r="H53" i="2"/>
  <c r="T53" i="2" s="1"/>
  <c r="I53" i="2"/>
  <c r="U53" i="2" s="1"/>
  <c r="J53" i="2"/>
  <c r="V53" i="2" s="1"/>
  <c r="K53" i="2"/>
  <c r="W53" i="2" s="1"/>
  <c r="L53" i="2"/>
  <c r="Z53" i="2" s="1"/>
  <c r="M53" i="2"/>
  <c r="AA53" i="2" s="1"/>
  <c r="N53" i="2"/>
  <c r="AB53" i="2" s="1"/>
  <c r="O53" i="2"/>
  <c r="AC53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6" i="2"/>
  <c r="D16" i="2"/>
  <c r="Q16" i="2" s="1"/>
  <c r="E16" i="2"/>
  <c r="R16" i="2" s="1"/>
  <c r="B17" i="2"/>
  <c r="D17" i="2"/>
  <c r="Q17" i="2" s="1"/>
  <c r="E17" i="2"/>
  <c r="R17" i="2" s="1"/>
  <c r="C19" i="2"/>
  <c r="D19" i="2"/>
  <c r="Q19" i="2" s="1"/>
  <c r="E19" i="2"/>
  <c r="R19" i="2" s="1"/>
  <c r="P20" i="2"/>
  <c r="D20" i="2"/>
  <c r="Q20" i="2" s="1"/>
  <c r="E20" i="2"/>
  <c r="R20" i="2" s="1"/>
  <c r="B21" i="2"/>
  <c r="D21" i="2"/>
  <c r="Q21" i="2" s="1"/>
  <c r="E21" i="2"/>
  <c r="R21" i="2" s="1"/>
  <c r="B22" i="2"/>
  <c r="D22" i="2"/>
  <c r="Q22" i="2" s="1"/>
  <c r="E22" i="2"/>
  <c r="R22" i="2" s="1"/>
  <c r="B24" i="2"/>
  <c r="D24" i="2"/>
  <c r="Q24" i="2" s="1"/>
  <c r="E24" i="2"/>
  <c r="R24" i="2" s="1"/>
  <c r="C25" i="2"/>
  <c r="D25" i="2"/>
  <c r="Q25" i="2" s="1"/>
  <c r="E25" i="2"/>
  <c r="R25" i="2" s="1"/>
  <c r="P26" i="2"/>
  <c r="D26" i="2"/>
  <c r="Q26" i="2" s="1"/>
  <c r="E26" i="2"/>
  <c r="R26" i="2" s="1"/>
  <c r="P28" i="2"/>
  <c r="D28" i="2"/>
  <c r="Q28" i="2" s="1"/>
  <c r="E28" i="2"/>
  <c r="R28" i="2" s="1"/>
  <c r="B29" i="2"/>
  <c r="D29" i="2"/>
  <c r="Q29" i="2" s="1"/>
  <c r="E29" i="2"/>
  <c r="R29" i="2" s="1"/>
  <c r="B30" i="2"/>
  <c r="D30" i="2"/>
  <c r="Q30" i="2" s="1"/>
  <c r="R30" i="2"/>
  <c r="B31" i="2"/>
  <c r="Q31" i="2"/>
  <c r="R31" i="2"/>
  <c r="B32" i="2"/>
  <c r="Q32" i="2"/>
  <c r="R32" i="2"/>
  <c r="B34" i="2"/>
  <c r="Q34" i="2"/>
  <c r="R34" i="2"/>
  <c r="B38" i="2"/>
  <c r="Q38" i="2"/>
  <c r="R38" i="2"/>
  <c r="A39" i="2"/>
  <c r="C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P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B44" i="2" s="1"/>
  <c r="D44" i="2"/>
  <c r="Q44" i="2" s="1"/>
  <c r="E44" i="2"/>
  <c r="R44" i="2" s="1"/>
  <c r="A45" i="2"/>
  <c r="C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P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B50" i="2" s="1"/>
  <c r="D50" i="2"/>
  <c r="Q50" i="2" s="1"/>
  <c r="E50" i="2"/>
  <c r="R50" i="2" s="1"/>
  <c r="A51" i="2"/>
  <c r="C51" i="2" s="1"/>
  <c r="D51" i="2"/>
  <c r="Q51" i="2" s="1"/>
  <c r="E51" i="2"/>
  <c r="R51" i="2" s="1"/>
  <c r="A52" i="2"/>
  <c r="P52" i="2" s="1"/>
  <c r="D52" i="2"/>
  <c r="Q52" i="2" s="1"/>
  <c r="E52" i="2"/>
  <c r="R52" i="2" s="1"/>
  <c r="A53" i="2"/>
  <c r="B53" i="2" s="1"/>
  <c r="D53" i="2"/>
  <c r="Q53" i="2" s="1"/>
  <c r="E53" i="2"/>
  <c r="R53" i="2" s="1"/>
  <c r="H6" i="2"/>
  <c r="T6" i="2" s="1"/>
  <c r="U6" i="2"/>
  <c r="J6" i="2"/>
  <c r="V6" i="2" s="1"/>
  <c r="K6" i="2"/>
  <c r="W6" i="2" s="1"/>
  <c r="A6" i="2"/>
  <c r="B6" i="2" s="1"/>
  <c r="C48" i="2" l="1"/>
  <c r="C53" i="2"/>
  <c r="P34" i="2"/>
  <c r="B40" i="2"/>
  <c r="P45" i="2"/>
  <c r="B45" i="2"/>
  <c r="B52" i="2"/>
  <c r="C47" i="2"/>
  <c r="C42" i="2"/>
  <c r="B39" i="2"/>
  <c r="P43" i="2"/>
  <c r="P39" i="2"/>
  <c r="P51" i="2"/>
  <c r="B51" i="2"/>
  <c r="B46" i="2"/>
  <c r="C41" i="2"/>
  <c r="P49" i="2"/>
  <c r="P50" i="2"/>
  <c r="P44" i="2"/>
  <c r="P38" i="2"/>
  <c r="B48" i="2"/>
  <c r="B42" i="2"/>
  <c r="AD38" i="2"/>
  <c r="P53" i="2"/>
  <c r="P47" i="2"/>
  <c r="P41" i="2"/>
  <c r="C52" i="2"/>
  <c r="C46" i="2"/>
  <c r="C40" i="2"/>
  <c r="C28" i="2"/>
  <c r="B28" i="2"/>
  <c r="B13" i="2"/>
  <c r="C13" i="2"/>
  <c r="B20" i="2"/>
  <c r="C32" i="2"/>
  <c r="C26" i="2"/>
  <c r="B26" i="2"/>
  <c r="B19" i="2"/>
  <c r="B10" i="2"/>
  <c r="C11" i="2"/>
  <c r="B11" i="2"/>
  <c r="C20" i="2"/>
  <c r="P29" i="2"/>
  <c r="P7" i="2"/>
  <c r="P17" i="2"/>
  <c r="C16" i="2"/>
  <c r="P16" i="2"/>
  <c r="P30" i="2"/>
  <c r="P22" i="2"/>
  <c r="C29" i="2"/>
  <c r="C21" i="2"/>
  <c r="P32" i="2"/>
  <c r="P21" i="2"/>
  <c r="AD10" i="2"/>
  <c r="P6" i="2"/>
  <c r="C6" i="2"/>
  <c r="P25" i="2"/>
  <c r="P19" i="2"/>
  <c r="P10" i="2"/>
  <c r="B25" i="2"/>
  <c r="P31" i="2"/>
  <c r="P24" i="2"/>
  <c r="P12" i="2"/>
  <c r="AD16" i="2"/>
  <c r="AD32" i="2"/>
  <c r="AD47" i="2"/>
  <c r="AD41" i="2"/>
  <c r="AD31" i="2"/>
  <c r="AD24" i="2"/>
  <c r="AD49" i="2"/>
  <c r="AD43" i="2"/>
  <c r="AD34" i="2"/>
  <c r="AD19" i="2"/>
  <c r="AD7" i="2"/>
  <c r="AD12" i="2"/>
  <c r="AD30" i="2"/>
  <c r="AD29" i="2"/>
  <c r="AD22" i="2"/>
  <c r="AD21" i="2"/>
  <c r="AD11" i="2"/>
  <c r="AD50" i="2"/>
  <c r="AD39" i="2"/>
  <c r="AD20" i="2"/>
  <c r="AD48" i="2"/>
  <c r="AD46" i="2"/>
  <c r="AD42" i="2"/>
  <c r="AD40" i="2"/>
  <c r="AD17" i="2"/>
  <c r="AD45" i="2"/>
  <c r="AD13" i="2"/>
  <c r="AD51" i="2"/>
  <c r="AD28" i="2"/>
  <c r="AD44" i="2"/>
  <c r="AD26" i="2"/>
  <c r="AD25" i="2"/>
  <c r="AD6" i="2"/>
  <c r="C17" i="2"/>
  <c r="C7" i="2"/>
  <c r="C49" i="2"/>
  <c r="C43" i="2"/>
  <c r="C34" i="2"/>
  <c r="C30" i="2"/>
  <c r="C22" i="2"/>
  <c r="C50" i="2"/>
  <c r="C44" i="2"/>
  <c r="C38" i="2"/>
  <c r="C31" i="2"/>
  <c r="C24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<sst xmlns="http://schemas.openxmlformats.org/spreadsheetml/2006/main" count="306" uniqueCount="163">
  <si>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</si>
  <si>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</si>
  <si>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</si>
  <si>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</si>
  <si>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</si>
  <si>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</si>
  <si>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</si>
  <si>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</si>
  <si>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</si>
  <si>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</si>
  <si>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</si>
  <si>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</si>
  <si>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</si>
  <si>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</si>
  <si>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</si>
  <si>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</si>
  <si>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</si>
  <si>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</si>
  <si>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</si>
  <si>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</si>
  <si>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</si>
  <si>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</si>
  <si>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</si>
  <si>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</si>
  <si>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</si>
  <si>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</si>
  <si>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</si>
  <si>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</si>
  <si>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</si>
  <si>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</si>
  <si>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</si>
  <si>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</si>
  <si>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</si>
  <si>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</si>
  <si>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</si>
  <si>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</si>
  <si>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</si>
  <si>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</si>
  <si>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</si>
  <si>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</si>
  <si>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</si>
  <si>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</si>
  <si>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</si>
  <si>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</si>
  <si>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</si>
  <si>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</si>
  <si>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</si>
  <si>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</si>
  <si>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</si>
  <si>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</si>
  <si>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</si>
  <si>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</si>
  <si>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</si>
  <si>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</si>
  <si>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</si>
  <si>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</si>
  <si>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</si>
  <si>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</si>
  <si>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</si>
  <si>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</si>
  <si>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</si>
  <si>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</si>
  <si>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</si>
  <si>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</si>
  <si>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</si>
  <si>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</si>
  <si>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</si>
  <si>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</si>
  <si>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</si>
  <si>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</si>
  <si>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</si>
  <si>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</si>
  <si>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</si>
  <si>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</si>
  <si>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</si>
  <si>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</si>
  <si>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</si>
  <si>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</si>
  <si>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</si>
  <si>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</si>
  <si>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</si>
  <si>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</si>
  <si>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</si>
  <si>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</si>
  <si>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</si>
  <si>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</si>
  <si>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</si>
  <si>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</si>
  <si>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</si>
  <si>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</si>
  <si>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</si>
  <si>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</si>
  <si>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</si>
  <si>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</si>
  <si>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</si>
  <si>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</si>
  <si>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</si>
  <si>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</si>
  <si>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</si>
  <si>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</si>
  <si>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</si>
  <si>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</si>
  <si>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</si>
  <si>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21.05-23.05.2025</t>
  </si>
  <si>
    <t>23.04-25.04.2025</t>
  </si>
  <si>
    <t>07.10-09.10.2025</t>
  </si>
  <si>
    <t>04.09-05.09.2025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</si>
  <si>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</si>
  <si>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</si>
  <si>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</si>
  <si>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</si>
  <si>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</si>
  <si>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</si>
  <si>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</si>
  <si>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</si>
  <si>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</si>
  <si>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</si>
  <si>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</si>
  <si>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</si>
  <si>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</si>
  <si>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</si>
  <si>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</si>
  <si>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</si>
  <si>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</si>
  <si>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</si>
  <si>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</si>
  <si>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</si>
  <si>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</si>
  <si>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</si>
  <si>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</si>
  <si>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</si>
  <si>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</si>
  <si>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</si>
  <si>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</si>
  <si>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</si>
  <si>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</si>
  <si>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</si>
  <si>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</si>
  <si>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</si>
  <si>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</si>
  <si>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</si>
  <si>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</si>
  <si>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</si>
  <si>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</si>
  <si>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</si>
  <si>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</si>
  <si>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</si>
  <si>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</si>
  <si>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</si>
  <si>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</si>
  <si>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</si>
  <si>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</si>
  <si>
    <t>ООО «НАКС-СИСТЕМА»</t>
  </si>
  <si>
    <t>+7 (347) 286-54-08 naks-sistema@cksrb.ru</t>
  </si>
  <si>
    <t>+7 (347) 286-54-08 
naks-sistema@cksrb.ru</t>
  </si>
  <si>
    <t>09.09-11.09.2025</t>
  </si>
  <si>
    <t>03.09-04.09.2025</t>
  </si>
  <si>
    <t>18.09-19.09.2025</t>
  </si>
  <si>
    <t>09.06-11.06.2025</t>
  </si>
  <si>
    <t>Стерлитамак (ООО «НАКС-СИСТЕМА»)</t>
  </si>
  <si>
    <t>Москва (ООО «ГАЦ МР НАКС»)</t>
  </si>
  <si>
    <t>09.09-12.09.2025</t>
  </si>
  <si>
    <t>+7 (499) 674 70 78 info@gacmrnaks.ru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</si>
</sst>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7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</cellXfs>
  <cellStyles count="2">
    <cellStyle name="Гиперссылка" xfId="1" builtinId="8"/>
    <cellStyle name="Обычный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6" tableType="queryTable" totalsRowShown="0">
  <autoFilter ref="A1:M36"/>
  <tableColumns count="13">
    <tableColumn id="1" uniqueName="1" name="Column1" queryTableFieldId="1" dataDxfId="12"/>
    <tableColumn id="2" uniqueName="2" name="Column2" queryTableFieldId="2" dataDxfId="11"/>
    <tableColumn id="3" uniqueName="3" name="Column3" queryTableFieldId="3" dataDxfId="10"/>
    <tableColumn id="4" uniqueName="4" name="Column4" queryTableFieldId="4" dataDxfId="9"/>
    <tableColumn id="5" uniqueName="5" name="Column5" queryTableFieldId="5" dataDxfId="8"/>
    <tableColumn id="6" uniqueName="6" name="Column6" queryTableFieldId="6" dataDxfId="7"/>
    <tableColumn id="7" uniqueName="7" name="Column7" queryTableFieldId="7" dataDxfId="6"/>
    <tableColumn id="8" uniqueName="8" name="Column8" queryTableFieldId="15"/>
    <tableColumn id="9" uniqueName="9" name="Column9" queryTableFieldId="14"/>
    <tableColumn id="10" uniqueName="10" name="Column10" queryTableFieldId="10" dataDxfId="5"/>
    <tableColumn id="11" uniqueName="11" name="Столбец3" queryTableFieldId="11" dataDxfId="4"/>
    <tableColumn id="12" uniqueName="12" name="Column12" queryTableFieldId="12" dataDxfId="3"/>
    <tableColumn id="13" uniqueName="13" name="Column13" queryTableFieldId="13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13" sqref="D13:H1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44"/>
      <c r="D1" s="45"/>
      <c r="E1" s="45"/>
      <c r="F1" s="45"/>
      <c r="G1" s="45"/>
      <c r="H1" s="45"/>
      <c r="I1" s="45"/>
    </row>
    <row r="2" spans="2:9" ht="15" customHeight="1" x14ac:dyDescent="0.25">
      <c r="C2" s="46" t="s">
        <v>150</v>
      </c>
      <c r="D2" s="45"/>
      <c r="E2" s="45"/>
      <c r="F2" s="45"/>
      <c r="G2" s="45"/>
      <c r="H2" s="45"/>
      <c r="I2" s="45"/>
    </row>
    <row r="3" spans="2:9" ht="15" customHeight="1" x14ac:dyDescent="0.25">
      <c r="C3" s="4" t="s">
        <v>25</v>
      </c>
      <c r="D3" s="47" t="s">
        <v>160</v>
      </c>
      <c r="E3" s="47"/>
      <c r="F3" s="47"/>
      <c r="G3" s="47"/>
      <c r="H3" s="47"/>
      <c r="I3" s="47"/>
    </row>
    <row r="4" spans="2:9" ht="15" customHeight="1" x14ac:dyDescent="0.25">
      <c r="C4" s="4" t="s">
        <v>24</v>
      </c>
      <c r="D4" s="49" t="str">
        <f>IFERROR(IF(VLOOKUP(D3,сервисный!P6:S40,2,0)=0,"",VLOOKUP(D3,сервисный!P6:S40,2,0)),"")</f>
        <v>+7 (499) 674 70 78 info@gacmrnaks.ru</v>
      </c>
      <c r="E4" s="49"/>
      <c r="F4" s="49"/>
      <c r="G4" s="49"/>
      <c r="H4" s="49"/>
      <c r="I4" s="49"/>
    </row>
    <row r="5" spans="2:9" ht="14.25" customHeight="1" x14ac:dyDescent="0.25">
      <c r="C5" s="4" t="s">
        <v>23</v>
      </c>
      <c r="D5" s="48" t="str">
        <f>IFERROR(IF(VLOOKUP(D3,сервисный!P6:S40,3,0)=0,"",VLOOKUP(D3,сервисный!P6:S40,3,0)),"")</f>
        <v>09.09-12.09.2025</v>
      </c>
      <c r="E5" s="48"/>
      <c r="F5" s="48"/>
      <c r="G5" s="48"/>
      <c r="H5" s="48"/>
      <c r="I5" s="48"/>
    </row>
    <row r="6" spans="2:9" ht="19.149999999999999" customHeight="1" x14ac:dyDescent="0.25">
      <c r="C6" s="32" t="s">
        <v>92</v>
      </c>
      <c r="D6" s="32"/>
      <c r="E6" s="32"/>
      <c r="F6" s="32"/>
      <c r="G6" s="32"/>
      <c r="H6" s="32"/>
    </row>
    <row r="7" spans="2:9" x14ac:dyDescent="0.25">
      <c r="B7" t="s">
        <v>31</v>
      </c>
      <c r="C7" s="32" t="s">
        <v>93</v>
      </c>
      <c r="D7" s="32"/>
      <c r="E7" s="32"/>
      <c r="F7" s="32"/>
      <c r="G7" s="32"/>
      <c r="H7" s="32"/>
    </row>
    <row r="8" spans="2:9" x14ac:dyDescent="0.25">
      <c r="C8" s="43" t="s">
        <v>75</v>
      </c>
      <c r="D8" s="43"/>
      <c r="E8" s="43"/>
      <c r="F8" s="43"/>
      <c r="G8" s="43"/>
      <c r="H8" s="43"/>
    </row>
    <row r="9" spans="2:9" x14ac:dyDescent="0.25">
      <c r="C9" s="1" t="s">
        <v>0</v>
      </c>
      <c r="D9" s="34"/>
      <c r="E9" s="34"/>
      <c r="F9" s="34"/>
      <c r="G9" s="34"/>
      <c r="H9" s="34"/>
    </row>
    <row r="10" spans="2:9" x14ac:dyDescent="0.25">
      <c r="C10" s="1" t="s">
        <v>4</v>
      </c>
      <c r="D10" s="34"/>
      <c r="E10" s="34"/>
      <c r="F10" s="34"/>
      <c r="G10" s="34"/>
      <c r="H10" s="34"/>
    </row>
    <row r="11" spans="2:9" x14ac:dyDescent="0.25">
      <c r="C11" s="36" t="s">
        <v>1</v>
      </c>
      <c r="D11" s="36"/>
      <c r="E11" s="36"/>
      <c r="F11" s="36"/>
      <c r="G11" s="36"/>
      <c r="H11" s="36"/>
    </row>
    <row r="12" spans="2:9" ht="14.25" customHeight="1" x14ac:dyDescent="0.25">
      <c r="C12" s="1" t="s">
        <v>5</v>
      </c>
      <c r="D12" s="34"/>
      <c r="E12" s="34"/>
      <c r="F12" s="34"/>
      <c r="G12" s="34"/>
      <c r="H12" s="34"/>
    </row>
    <row r="13" spans="2:9" x14ac:dyDescent="0.25">
      <c r="C13" s="1" t="s">
        <v>6</v>
      </c>
      <c r="D13" s="34"/>
      <c r="E13" s="34"/>
      <c r="F13" s="34"/>
      <c r="G13" s="34"/>
      <c r="H13" s="34"/>
      <c r="I13" t="s">
        <v>2</v>
      </c>
    </row>
    <row r="14" spans="2:9" x14ac:dyDescent="0.25">
      <c r="C14" s="1" t="s">
        <v>3</v>
      </c>
      <c r="D14" s="34"/>
      <c r="E14" s="34"/>
      <c r="F14" s="34"/>
      <c r="G14" s="34"/>
      <c r="H14" s="34"/>
    </row>
    <row r="15" spans="2:9" x14ac:dyDescent="0.25">
      <c r="C15" s="36" t="s">
        <v>7</v>
      </c>
      <c r="D15" s="36"/>
      <c r="E15" s="36"/>
      <c r="F15" s="36"/>
      <c r="G15" s="36"/>
      <c r="H15" s="36"/>
    </row>
    <row r="16" spans="2:9" x14ac:dyDescent="0.25">
      <c r="C16" s="1" t="s">
        <v>5</v>
      </c>
      <c r="D16" s="34"/>
      <c r="E16" s="34"/>
      <c r="F16" s="34"/>
      <c r="G16" s="34"/>
      <c r="H16" s="34"/>
    </row>
    <row r="17" spans="3:115" x14ac:dyDescent="0.25">
      <c r="C17" s="1" t="s">
        <v>6</v>
      </c>
      <c r="D17" s="34"/>
      <c r="E17" s="34"/>
      <c r="F17" s="34"/>
      <c r="G17" s="34"/>
      <c r="H17" s="34"/>
    </row>
    <row r="18" spans="3:115" x14ac:dyDescent="0.25">
      <c r="C18" s="1" t="s">
        <v>8</v>
      </c>
      <c r="D18" s="34"/>
      <c r="E18" s="34"/>
      <c r="F18" s="34"/>
      <c r="G18" s="34"/>
      <c r="H18" s="34"/>
    </row>
    <row r="19" spans="3:115" x14ac:dyDescent="0.25">
      <c r="C19" s="1" t="s">
        <v>9</v>
      </c>
      <c r="D19" s="34"/>
      <c r="E19" s="34"/>
      <c r="F19" s="34"/>
      <c r="G19" s="34"/>
      <c r="H19" s="34"/>
    </row>
    <row r="20" spans="3:115" ht="8.25" customHeight="1" x14ac:dyDescent="0.25"/>
    <row r="21" spans="3:115" x14ac:dyDescent="0.25">
      <c r="C21" s="33" t="s">
        <v>10</v>
      </c>
      <c r="D21" s="33"/>
      <c r="E21" s="33"/>
      <c r="F21" s="33"/>
      <c r="G21" s="33"/>
      <c r="H21" s="33"/>
    </row>
    <row r="22" spans="3:115" x14ac:dyDescent="0.25">
      <c r="C22" s="1" t="s">
        <v>14</v>
      </c>
      <c r="D22" s="34"/>
      <c r="E22" s="34"/>
      <c r="F22" s="34"/>
      <c r="G22" s="34"/>
      <c r="H22" s="34"/>
    </row>
    <row r="23" spans="3:115" x14ac:dyDescent="0.25">
      <c r="C23" s="1" t="s">
        <v>6</v>
      </c>
      <c r="D23" s="34"/>
      <c r="E23" s="34"/>
      <c r="F23" s="34"/>
      <c r="G23" s="34"/>
      <c r="H23" s="34"/>
    </row>
    <row r="24" spans="3:115" ht="4.1500000000000004" customHeight="1" x14ac:dyDescent="0.25"/>
    <row r="25" spans="3:115" s="18" customFormat="1" ht="19.5" customHeight="1" x14ac:dyDescent="0.25">
      <c r="C25" s="35" t="s">
        <v>94</v>
      </c>
      <c r="D25" s="35"/>
      <c r="E25" s="35"/>
      <c r="F25" s="35"/>
      <c r="G25" s="35"/>
      <c r="H25" s="35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38"/>
      <c r="E26" s="38"/>
      <c r="F26" s="38"/>
      <c r="G26" s="38"/>
      <c r="H26" s="38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IFERROR(IF(VLOOKUP(D3,сервисный!$P$6:$AP$49,4,0)=1,"РД",""),"РД")</f>
        <v>РД</v>
      </c>
      <c r="D27" s="21"/>
      <c r="F27" s="2" t="str">
        <f>IFERROR(IF(VLOOKUP(D3,сервисный!$P$6:$AP$49,9,0)=1,"МП",""),"МП")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IFERROR(IF(VLOOKUP(D3,сервисный!$P$6:$AP$49,5,0)=1,"РАД",""),"РАД")</f>
        <v>РАД</v>
      </c>
      <c r="D28" s="21"/>
      <c r="F28" s="2" t="str">
        <f>IFERROR(IF(VLOOKUP(D3,сервисный!$P$6:$AP$49,10,0)=1,"НИ",""),"НИ")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IFERROR(IF(VLOOKUP(D3,сервисный!$P$6:$AP$49,6,0)=1,"РК",""),"РК")</f>
        <v/>
      </c>
      <c r="D29" s="21"/>
      <c r="E29" s="13"/>
      <c r="F29" s="14" t="str">
        <f>IFERROR(IF(VLOOKUP(D3,сервисный!$P$6:$AP$49,11,0)=1,"ЭК",""),"ЭК")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37" t="s">
        <v>151</v>
      </c>
      <c r="D30" s="37"/>
      <c r="E30" s="37"/>
      <c r="F30" s="37"/>
      <c r="G30" s="37"/>
      <c r="H30" s="37"/>
      <c r="I30" s="37"/>
    </row>
    <row r="31" spans="3:115" ht="14.45" customHeight="1" x14ac:dyDescent="0.25">
      <c r="C31" s="1" t="s">
        <v>74</v>
      </c>
    </row>
    <row r="32" spans="3:115" ht="28.5" customHeight="1" x14ac:dyDescent="0.25">
      <c r="C32" s="37" t="s">
        <v>95</v>
      </c>
      <c r="D32" s="37"/>
      <c r="E32" s="37"/>
      <c r="F32" s="37"/>
      <c r="G32" s="37"/>
      <c r="H32" s="37"/>
      <c r="I32" s="37"/>
    </row>
    <row r="33" spans="3:9" ht="43.15" customHeight="1" x14ac:dyDescent="0.25">
      <c r="C33" s="42" t="s">
        <v>96</v>
      </c>
      <c r="D33" s="42"/>
      <c r="E33" s="42"/>
      <c r="F33" s="42"/>
      <c r="G33" s="42"/>
      <c r="H33" s="42"/>
      <c r="I33" s="42"/>
    </row>
    <row r="34" spans="3:9" ht="31.5" customHeight="1" x14ac:dyDescent="0.25">
      <c r="C34" s="42" t="s">
        <v>97</v>
      </c>
      <c r="D34" s="42"/>
      <c r="E34" s="42"/>
      <c r="F34" s="42"/>
      <c r="G34" s="42"/>
      <c r="H34" s="42"/>
      <c r="I34" s="42"/>
    </row>
    <row r="35" spans="3:9" x14ac:dyDescent="0.25">
      <c r="C35" s="42" t="s">
        <v>98</v>
      </c>
      <c r="D35" s="42"/>
      <c r="E35" s="42"/>
      <c r="F35" s="42"/>
      <c r="G35" s="42"/>
      <c r="H35" s="42"/>
      <c r="I35" s="42"/>
    </row>
    <row r="36" spans="3:9" ht="30.75" customHeight="1" x14ac:dyDescent="0.25">
      <c r="C36" s="42" t="s">
        <v>99</v>
      </c>
      <c r="D36" s="42"/>
      <c r="E36" s="42"/>
      <c r="F36" s="42"/>
      <c r="G36" s="42"/>
      <c r="H36" s="42"/>
      <c r="I36" s="42"/>
    </row>
    <row r="37" spans="3:9" ht="29.25" customHeight="1" x14ac:dyDescent="0.25">
      <c r="C37" s="42" t="s">
        <v>100</v>
      </c>
      <c r="D37" s="42"/>
      <c r="E37" s="42"/>
      <c r="F37" s="42"/>
      <c r="G37" s="42"/>
      <c r="H37" s="42"/>
      <c r="I37" s="42"/>
    </row>
    <row r="38" spans="3:9" ht="98.25" customHeight="1" x14ac:dyDescent="0.25">
      <c r="C38" s="42" t="s">
        <v>101</v>
      </c>
      <c r="D38" s="42"/>
      <c r="E38" s="42"/>
      <c r="F38" s="42"/>
      <c r="G38" s="42"/>
      <c r="H38" s="42"/>
      <c r="I38" s="42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4"/>
      <c r="E40" s="34"/>
      <c r="F40" s="34"/>
      <c r="G40" s="41"/>
      <c r="H40" s="41"/>
    </row>
    <row r="41" spans="3:9" ht="9" customHeight="1" x14ac:dyDescent="0.25">
      <c r="D41" s="40" t="s">
        <v>79</v>
      </c>
      <c r="E41" s="40"/>
      <c r="F41" s="40"/>
      <c r="G41" s="39" t="s">
        <v>12</v>
      </c>
      <c r="H41" s="39"/>
    </row>
    <row r="42" spans="3:9" ht="11.45" customHeight="1" x14ac:dyDescent="0.25">
      <c r="C42" s="3" t="s">
        <v>13</v>
      </c>
    </row>
    <row r="43" spans="3:9" ht="11.45" customHeight="1" x14ac:dyDescent="0.25">
      <c r="C43" s="31" t="s">
        <v>33</v>
      </c>
      <c r="D43" s="31"/>
      <c r="E43" s="31"/>
      <c r="F43" s="31"/>
      <c r="G43" s="31"/>
      <c r="H43" s="31"/>
      <c r="I43" s="31"/>
    </row>
  </sheetData>
  <sheetProtection selectLockedCells="1" selectUnlockedCells="1"/>
  <mergeCells count="37">
    <mergeCell ref="C1:I1"/>
    <mergeCell ref="C2:I2"/>
    <mergeCell ref="D3:I3"/>
    <mergeCell ref="D5:I5"/>
    <mergeCell ref="D4:I4"/>
    <mergeCell ref="C8:H8"/>
    <mergeCell ref="D10:H10"/>
    <mergeCell ref="D12:H12"/>
    <mergeCell ref="D13:H13"/>
    <mergeCell ref="D22:H22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</mergeCells>
  <conditionalFormatting sqref="D27:D29">
    <cfRule type="expression" dxfId="1" priority="8">
      <formula>LEN($C27)&gt;1</formula>
    </cfRule>
  </conditionalFormatting>
  <conditionalFormatting sqref="G27:G29">
    <cfRule type="expression" dxfId="0" priority="5">
      <formula>LEN($F27)&gt;1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6"/>
  <sheetViews>
    <sheetView workbookViewId="0">
      <selection activeCell="H26" sqref="H26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103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102</v>
      </c>
      <c r="M5" s="24" t="s">
        <v>119</v>
      </c>
    </row>
    <row r="6" spans="1:13" x14ac:dyDescent="0.25">
      <c r="A6" s="28"/>
      <c r="B6" s="28" t="s">
        <v>136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137</v>
      </c>
      <c r="M6" s="24" t="s">
        <v>138</v>
      </c>
    </row>
    <row r="7" spans="1:13" x14ac:dyDescent="0.25">
      <c r="A7" s="28"/>
      <c r="B7" s="28" t="s">
        <v>131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132</v>
      </c>
      <c r="M7" s="24" t="s">
        <v>133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155</v>
      </c>
      <c r="M8" s="27" t="s">
        <v>118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103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104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105</v>
      </c>
      <c r="M11" t="s">
        <v>76</v>
      </c>
    </row>
    <row r="12" spans="1:13" x14ac:dyDescent="0.25">
      <c r="A12" s="28"/>
      <c r="B12" s="28" t="s">
        <v>160</v>
      </c>
      <c r="C12" s="28">
        <v>1</v>
      </c>
      <c r="D12" s="28">
        <v>1</v>
      </c>
      <c r="E12" s="28"/>
      <c r="F12" s="28"/>
      <c r="G12" s="28"/>
      <c r="I12">
        <v>1</v>
      </c>
      <c r="J12" s="28">
        <v>1</v>
      </c>
      <c r="K12" s="28"/>
      <c r="L12" s="28" t="s">
        <v>161</v>
      </c>
      <c r="M12" s="24" t="s">
        <v>162</v>
      </c>
    </row>
    <row r="13" spans="1:13" x14ac:dyDescent="0.25">
      <c r="A13" s="28"/>
      <c r="B13" s="28" t="s">
        <v>134</v>
      </c>
      <c r="C13" s="28">
        <v>1</v>
      </c>
      <c r="D13" s="28">
        <v>1</v>
      </c>
      <c r="E13" s="28"/>
      <c r="F13" s="28"/>
      <c r="G13" s="28"/>
      <c r="J13" s="29"/>
      <c r="K13" s="28"/>
      <c r="L13" t="s">
        <v>83</v>
      </c>
      <c r="M13" s="27" t="s">
        <v>135</v>
      </c>
    </row>
    <row r="14" spans="1:13" x14ac:dyDescent="0.25">
      <c r="A14" t="s">
        <v>32</v>
      </c>
      <c r="B14" t="s">
        <v>56</v>
      </c>
      <c r="C14" t="s">
        <v>34</v>
      </c>
      <c r="D14" s="23">
        <v>1</v>
      </c>
      <c r="E14" s="23"/>
      <c r="F14" t="s">
        <v>32</v>
      </c>
      <c r="G14" t="s">
        <v>32</v>
      </c>
      <c r="I14">
        <v>1</v>
      </c>
      <c r="J14">
        <v>1</v>
      </c>
      <c r="L14" t="s">
        <v>106</v>
      </c>
      <c r="M14" t="s">
        <v>57</v>
      </c>
    </row>
    <row r="15" spans="1:13" x14ac:dyDescent="0.25">
      <c r="A15" t="s">
        <v>32</v>
      </c>
      <c r="B15" t="s">
        <v>58</v>
      </c>
      <c r="C15" t="s">
        <v>34</v>
      </c>
      <c r="E15" t="s">
        <v>32</v>
      </c>
      <c r="F15" t="s">
        <v>32</v>
      </c>
      <c r="G15" t="s">
        <v>32</v>
      </c>
      <c r="I15">
        <v>1</v>
      </c>
      <c r="J15">
        <v>1</v>
      </c>
      <c r="L15" t="s">
        <v>156</v>
      </c>
      <c r="M15" t="s">
        <v>59</v>
      </c>
    </row>
    <row r="16" spans="1:13" x14ac:dyDescent="0.25">
      <c r="A16" s="28"/>
      <c r="B16" s="28" t="s">
        <v>148</v>
      </c>
      <c r="C16" s="28">
        <v>1</v>
      </c>
      <c r="D16" s="28"/>
      <c r="E16" s="28"/>
      <c r="F16" s="28"/>
      <c r="G16" s="28"/>
      <c r="J16" s="28"/>
      <c r="K16" s="28"/>
      <c r="L16" t="s">
        <v>147</v>
      </c>
      <c r="M16" s="27" t="s">
        <v>149</v>
      </c>
    </row>
    <row r="17" spans="1:13" x14ac:dyDescent="0.25">
      <c r="A17" t="s">
        <v>32</v>
      </c>
      <c r="B17" t="s">
        <v>60</v>
      </c>
      <c r="C17" t="s">
        <v>34</v>
      </c>
      <c r="D17" t="s">
        <v>34</v>
      </c>
      <c r="F17" t="s">
        <v>32</v>
      </c>
      <c r="G17" t="s">
        <v>32</v>
      </c>
      <c r="I17">
        <v>1</v>
      </c>
      <c r="J17">
        <v>1</v>
      </c>
      <c r="L17" t="s">
        <v>83</v>
      </c>
      <c r="M17" t="s">
        <v>77</v>
      </c>
    </row>
    <row r="18" spans="1:13" x14ac:dyDescent="0.25">
      <c r="A18" t="s">
        <v>32</v>
      </c>
      <c r="B18" t="s">
        <v>61</v>
      </c>
      <c r="C18" t="s">
        <v>34</v>
      </c>
      <c r="D18" t="s">
        <v>34</v>
      </c>
      <c r="E18" t="s">
        <v>32</v>
      </c>
      <c r="F18" t="s">
        <v>32</v>
      </c>
      <c r="G18" t="s">
        <v>32</v>
      </c>
      <c r="I18">
        <v>1</v>
      </c>
      <c r="J18">
        <v>1</v>
      </c>
      <c r="L18" t="s">
        <v>82</v>
      </c>
      <c r="M18" s="24" t="s">
        <v>120</v>
      </c>
    </row>
    <row r="19" spans="1:13" x14ac:dyDescent="0.25">
      <c r="A19" t="s">
        <v>32</v>
      </c>
      <c r="B19" t="s">
        <v>62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109</v>
      </c>
      <c r="M19" s="24" t="s">
        <v>110</v>
      </c>
    </row>
    <row r="20" spans="1:13" x14ac:dyDescent="0.25">
      <c r="A20" t="s">
        <v>32</v>
      </c>
      <c r="B20" t="s">
        <v>63</v>
      </c>
      <c r="C20" t="s">
        <v>34</v>
      </c>
      <c r="D20" t="s">
        <v>34</v>
      </c>
      <c r="F20" t="s">
        <v>32</v>
      </c>
      <c r="G20" t="s">
        <v>32</v>
      </c>
      <c r="I20">
        <v>1</v>
      </c>
      <c r="J20">
        <v>1</v>
      </c>
      <c r="L20" t="s">
        <v>111</v>
      </c>
      <c r="M20" t="s">
        <v>64</v>
      </c>
    </row>
    <row r="21" spans="1:13" x14ac:dyDescent="0.25">
      <c r="A21" s="28"/>
      <c r="B21" t="s">
        <v>113</v>
      </c>
      <c r="C21" s="28">
        <v>1</v>
      </c>
      <c r="D21" s="28"/>
      <c r="E21" s="28"/>
      <c r="F21" s="28"/>
      <c r="G21" s="28"/>
      <c r="J21" s="28">
        <v>1</v>
      </c>
      <c r="K21" s="28"/>
      <c r="L21" t="s">
        <v>114</v>
      </c>
      <c r="M21" s="27" t="s">
        <v>115</v>
      </c>
    </row>
    <row r="22" spans="1:13" x14ac:dyDescent="0.25">
      <c r="A22" t="s">
        <v>32</v>
      </c>
      <c r="B22" t="s">
        <v>65</v>
      </c>
      <c r="D22" t="s">
        <v>34</v>
      </c>
      <c r="I22">
        <v>1</v>
      </c>
      <c r="L22" t="s">
        <v>112</v>
      </c>
      <c r="M22" t="s">
        <v>66</v>
      </c>
    </row>
    <row r="23" spans="1:13" x14ac:dyDescent="0.25">
      <c r="A23" t="s">
        <v>32</v>
      </c>
      <c r="B23" t="s">
        <v>73</v>
      </c>
      <c r="C23" t="s">
        <v>34</v>
      </c>
      <c r="D23" t="s">
        <v>34</v>
      </c>
      <c r="F23" t="s">
        <v>32</v>
      </c>
      <c r="G23" t="s">
        <v>32</v>
      </c>
      <c r="I23">
        <v>1</v>
      </c>
      <c r="J23">
        <v>1</v>
      </c>
      <c r="L23" t="s">
        <v>82</v>
      </c>
      <c r="M23" t="s">
        <v>67</v>
      </c>
    </row>
    <row r="24" spans="1:13" x14ac:dyDescent="0.25">
      <c r="A24" t="s">
        <v>32</v>
      </c>
      <c r="B24" t="s">
        <v>68</v>
      </c>
      <c r="C24" s="23" t="s">
        <v>34</v>
      </c>
      <c r="D24" s="23" t="s">
        <v>34</v>
      </c>
      <c r="E24" s="23"/>
      <c r="F24" t="s">
        <v>32</v>
      </c>
      <c r="G24" t="s">
        <v>32</v>
      </c>
      <c r="I24">
        <v>1</v>
      </c>
      <c r="J24" t="s">
        <v>32</v>
      </c>
      <c r="L24" t="s">
        <v>116</v>
      </c>
      <c r="M24" s="27" t="s">
        <v>117</v>
      </c>
    </row>
    <row r="25" spans="1:13" x14ac:dyDescent="0.25">
      <c r="A25" s="28"/>
      <c r="B25" s="28" t="s">
        <v>159</v>
      </c>
      <c r="C25" s="28">
        <v>1</v>
      </c>
      <c r="D25" s="28">
        <v>1</v>
      </c>
      <c r="E25" s="28"/>
      <c r="F25" s="28"/>
      <c r="G25" s="28"/>
      <c r="J25" s="28">
        <v>1</v>
      </c>
      <c r="K25" s="28"/>
      <c r="L25" t="s">
        <v>126</v>
      </c>
      <c r="M25" s="24" t="s">
        <v>153</v>
      </c>
    </row>
    <row r="26" spans="1:13" x14ac:dyDescent="0.25">
      <c r="A26" t="s">
        <v>32</v>
      </c>
      <c r="B26" t="s">
        <v>121</v>
      </c>
      <c r="C26" s="23">
        <v>1</v>
      </c>
      <c r="D26" s="23">
        <v>1</v>
      </c>
      <c r="E26" s="23"/>
      <c r="F26" t="s">
        <v>32</v>
      </c>
      <c r="G26" t="s">
        <v>32</v>
      </c>
      <c r="I26">
        <v>1</v>
      </c>
      <c r="J26" t="s">
        <v>32</v>
      </c>
      <c r="L26" t="s">
        <v>122</v>
      </c>
      <c r="M26" s="27" t="s">
        <v>123</v>
      </c>
    </row>
    <row r="27" spans="1:13" x14ac:dyDescent="0.25">
      <c r="A27" t="s">
        <v>32</v>
      </c>
      <c r="B27" t="s">
        <v>125</v>
      </c>
      <c r="C27" t="s">
        <v>34</v>
      </c>
      <c r="D27">
        <v>1</v>
      </c>
      <c r="F27" t="s">
        <v>32</v>
      </c>
      <c r="G27" t="s">
        <v>32</v>
      </c>
      <c r="I27">
        <v>1</v>
      </c>
      <c r="L27" t="s">
        <v>91</v>
      </c>
      <c r="M27" s="24" t="s">
        <v>90</v>
      </c>
    </row>
    <row r="28" spans="1:13" x14ac:dyDescent="0.25">
      <c r="A28" t="s">
        <v>32</v>
      </c>
      <c r="B28" t="s">
        <v>69</v>
      </c>
      <c r="C28" t="s">
        <v>34</v>
      </c>
      <c r="D28" t="s">
        <v>34</v>
      </c>
      <c r="F28" t="s">
        <v>32</v>
      </c>
      <c r="G28" t="s">
        <v>32</v>
      </c>
      <c r="I28">
        <v>1</v>
      </c>
      <c r="J28">
        <v>1</v>
      </c>
      <c r="L28" t="s">
        <v>124</v>
      </c>
      <c r="M28" t="s">
        <v>81</v>
      </c>
    </row>
    <row r="29" spans="1:13" x14ac:dyDescent="0.25">
      <c r="A29" t="s">
        <v>32</v>
      </c>
      <c r="B29" t="s">
        <v>70</v>
      </c>
      <c r="C29" t="s">
        <v>34</v>
      </c>
      <c r="D29">
        <v>1</v>
      </c>
      <c r="F29" t="s">
        <v>32</v>
      </c>
      <c r="G29" t="s">
        <v>32</v>
      </c>
      <c r="I29">
        <v>1</v>
      </c>
      <c r="J29">
        <v>1</v>
      </c>
      <c r="L29" t="s">
        <v>157</v>
      </c>
      <c r="M29" t="s">
        <v>78</v>
      </c>
    </row>
    <row r="30" spans="1:13" x14ac:dyDescent="0.25">
      <c r="A30" t="s">
        <v>32</v>
      </c>
      <c r="B30" t="s">
        <v>71</v>
      </c>
      <c r="C30" t="s">
        <v>34</v>
      </c>
      <c r="D30" t="s">
        <v>34</v>
      </c>
      <c r="F30" t="s">
        <v>32</v>
      </c>
      <c r="G30" t="s">
        <v>32</v>
      </c>
      <c r="I30">
        <v>1</v>
      </c>
      <c r="L30" t="s">
        <v>91</v>
      </c>
      <c r="M30" t="s">
        <v>72</v>
      </c>
    </row>
    <row r="31" spans="1:13" x14ac:dyDescent="0.25">
      <c r="A31" s="28"/>
      <c r="B31" s="28" t="s">
        <v>107</v>
      </c>
      <c r="C31" s="28">
        <v>1</v>
      </c>
      <c r="D31" s="28">
        <v>1</v>
      </c>
      <c r="E31" s="28"/>
      <c r="F31" s="28"/>
      <c r="G31" s="28"/>
      <c r="I31">
        <v>1</v>
      </c>
      <c r="J31" s="28">
        <v>1</v>
      </c>
      <c r="K31" s="28"/>
      <c r="L31" t="s">
        <v>82</v>
      </c>
      <c r="M31" s="24" t="s">
        <v>108</v>
      </c>
    </row>
    <row r="32" spans="1:13" x14ac:dyDescent="0.25">
      <c r="A32" t="s">
        <v>32</v>
      </c>
      <c r="B32" t="s">
        <v>128</v>
      </c>
      <c r="C32" t="s">
        <v>34</v>
      </c>
      <c r="D32" t="s">
        <v>34</v>
      </c>
      <c r="F32" t="s">
        <v>32</v>
      </c>
      <c r="G32" t="s">
        <v>32</v>
      </c>
      <c r="J32">
        <v>1</v>
      </c>
      <c r="L32" t="s">
        <v>126</v>
      </c>
      <c r="M32" s="24" t="s">
        <v>127</v>
      </c>
    </row>
    <row r="33" spans="1:13" x14ac:dyDescent="0.25">
      <c r="A33" s="28"/>
      <c r="B33" s="28" t="s">
        <v>141</v>
      </c>
      <c r="C33" s="28">
        <v>1</v>
      </c>
      <c r="D33" s="28">
        <v>1</v>
      </c>
      <c r="E33" s="28"/>
      <c r="F33" s="28"/>
      <c r="G33" s="28"/>
      <c r="J33" s="28"/>
      <c r="K33" s="28"/>
      <c r="L33" t="s">
        <v>142</v>
      </c>
      <c r="M33" s="27" t="s">
        <v>143</v>
      </c>
    </row>
    <row r="34" spans="1:13" x14ac:dyDescent="0.25">
      <c r="A34" s="28"/>
      <c r="B34" s="28" t="s">
        <v>144</v>
      </c>
      <c r="C34" s="28">
        <v>1</v>
      </c>
      <c r="D34" s="28">
        <v>1</v>
      </c>
      <c r="E34" s="28"/>
      <c r="F34" s="28"/>
      <c r="G34" s="28"/>
      <c r="J34" s="28"/>
      <c r="K34" s="28"/>
      <c r="L34" t="s">
        <v>145</v>
      </c>
      <c r="M34" s="27" t="s">
        <v>146</v>
      </c>
    </row>
    <row r="35" spans="1:13" x14ac:dyDescent="0.25">
      <c r="A35" s="28"/>
      <c r="B35" s="28" t="s">
        <v>139</v>
      </c>
      <c r="C35" s="28">
        <v>1</v>
      </c>
      <c r="D35" s="28"/>
      <c r="E35" s="28"/>
      <c r="F35" s="28"/>
      <c r="G35" s="28"/>
      <c r="I35">
        <v>1</v>
      </c>
      <c r="J35" s="28"/>
      <c r="K35" s="28"/>
      <c r="L35" t="s">
        <v>158</v>
      </c>
      <c r="M35" s="24" t="s">
        <v>140</v>
      </c>
    </row>
    <row r="36" spans="1:13" x14ac:dyDescent="0.25">
      <c r="A36" t="s">
        <v>32</v>
      </c>
      <c r="B36" t="s">
        <v>129</v>
      </c>
      <c r="C36" t="s">
        <v>34</v>
      </c>
      <c r="F36" t="s">
        <v>32</v>
      </c>
      <c r="G36" t="s">
        <v>32</v>
      </c>
      <c r="I36">
        <v>1</v>
      </c>
      <c r="J36">
        <v>1</v>
      </c>
      <c r="L36" t="s">
        <v>104</v>
      </c>
      <c r="M36" s="27" t="s">
        <v>130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21.05-23.05.2025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21.05-23.05.2025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3" si="3">IFERROR(TRIM(MID(A7,SEARCH("(",A7,1)+1,LEN(A7)-SEARCH("(",A7,1)-1)),"")</f>
        <v>ООО «ГАЦ АР НАКС»</v>
      </c>
      <c r="C7" s="5" t="str">
        <f t="shared" ref="C7:C53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3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51" si="6">IFERROR(1*IF(G7=0,"",G7),"")</f>
        <v>1</v>
      </c>
      <c r="T7" s="6">
        <f t="shared" ref="T7:T51" si="7">IFERROR(1*IF(H7=0,"",H7),"")</f>
        <v>1</v>
      </c>
      <c r="U7" s="6" t="str">
        <f t="shared" ref="U7:U51" si="8">IFERROR(1*IF(I7=0,"",I7),"")</f>
        <v/>
      </c>
      <c r="V7" s="6" t="str">
        <f t="shared" ref="V7:V51" si="9">IFERROR(1*IF(J7=0,"",J7),"")</f>
        <v/>
      </c>
      <c r="W7" s="6" t="str">
        <f t="shared" ref="W7:W51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09.09-11.09.2025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09.09-11.09.2025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3" si="12">IF(D13=0,"",D13)</f>
        <v>+7 (391) 230-06-93 
gacssr@naks.ru</v>
      </c>
      <c r="R13" s="6" t="str">
        <f t="shared" ref="R13:R53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3.25" customHeight="1" x14ac:dyDescent="0.25">
      <c r="A14" s="6" t="str">
        <f>IFERROR('pub_output=csv'!B12,"")</f>
        <v>Москва (ООО «ГАЦ МР НАКС»)</v>
      </c>
      <c r="B14" s="6" t="str">
        <f>IFERROR(TRIM(MID(A14,SEARCH("(",A14,1)+1,LEN(A14)-SEARCH("(",A14,1)-1)),"")</f>
        <v>ООО «ГАЦ МР НАКС»</v>
      </c>
      <c r="C14" s="5" t="str">
        <f>IFERROR(TRIM(MID(A14,1,SEARCH(" ",A14,1)-1)),"")</f>
        <v>Москва</v>
      </c>
      <c r="D14" s="5" t="str">
        <f>IFERROR('pub_output=csv'!M12,"")</f>
        <v>+7 (499) 674 70 78 info@gacmrnaks.ru</v>
      </c>
      <c r="E14" s="5" t="str">
        <f>IFERROR('pub_output=csv'!L12,"")</f>
        <v>09.09-12.09.2025</v>
      </c>
      <c r="F14" s="8"/>
      <c r="G14" s="15">
        <v>1</v>
      </c>
      <c r="H14" s="15">
        <v>1</v>
      </c>
      <c r="I14" s="15"/>
      <c r="J14" s="15"/>
      <c r="K14" s="15"/>
      <c r="L14" s="15">
        <v>1</v>
      </c>
      <c r="M14" s="15">
        <v>1</v>
      </c>
      <c r="N14" s="15"/>
      <c r="O14" s="15"/>
      <c r="P14" s="6" t="str">
        <f>IF(A14=0,"",A14)</f>
        <v>Москва (ООО «ГАЦ МР НАКС»)</v>
      </c>
      <c r="Q14" s="6" t="str">
        <f>IF(D14=0,"",D14)</f>
        <v>+7 (499) 674 70 78 info@gacmrnaks.ru</v>
      </c>
      <c r="R14" s="6" t="str">
        <f>IF(E14=0,"",E14)</f>
        <v>09.09-12.09.2025</v>
      </c>
      <c r="S14" s="6">
        <v>1</v>
      </c>
      <c r="T14" s="6">
        <v>1</v>
      </c>
      <c r="X14" s="6">
        <v>1</v>
      </c>
      <c r="Y14" s="6">
        <v>1</v>
      </c>
    </row>
    <row r="15" spans="1:30" s="6" customFormat="1" ht="25.5" x14ac:dyDescent="0.25">
      <c r="A15" s="6" t="str">
        <f>IFERROR('pub_output=csv'!B13,"")</f>
        <v>Нижнекамск (ООО «НАКС-Казань»)</v>
      </c>
      <c r="C15" s="5"/>
      <c r="D15" s="5" t="str">
        <f>IFERROR('pub_output=csv'!M13,"")</f>
        <v>+7 (843) 236-57-41 acsp116@mail.ru</v>
      </c>
      <c r="E15" s="5" t="str">
        <f>IFERROR('pub_output=csv'!L13,"")</f>
        <v>25.03-27.03.2025</v>
      </c>
      <c r="F15" s="8"/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6" t="str">
        <f t="shared" si="5"/>
        <v>Нижнекамск (ООО «НАКС-Казань»)</v>
      </c>
      <c r="Q15" s="6" t="str">
        <f t="shared" si="12"/>
        <v>+7 (843) 236-57-41 acsp116@mail.ru</v>
      </c>
      <c r="R15" s="6" t="str">
        <f t="shared" si="13"/>
        <v>25.03-27.03.2025</v>
      </c>
      <c r="S15" s="6">
        <v>1</v>
      </c>
      <c r="T15" s="6">
        <v>1</v>
      </c>
    </row>
    <row r="16" spans="1:30" s="6" customFormat="1" ht="25.5" x14ac:dyDescent="0.25">
      <c r="A16" s="6" t="str">
        <f>IFERROR('pub_output=csv'!B14,"")</f>
        <v>Нижний Новгород (ООО «ГАЦ ВВР»)</v>
      </c>
      <c r="B16" s="6" t="str">
        <f t="shared" si="3"/>
        <v>ООО «ГАЦ ВВР»</v>
      </c>
      <c r="C16" s="5" t="str">
        <f t="shared" si="4"/>
        <v>Нижний</v>
      </c>
      <c r="D16" s="5" t="str">
        <f>IFERROR('pub_output=csv'!M14,"")</f>
        <v>+7 (831) 216-43-89 
 info@gacvvr.ru</v>
      </c>
      <c r="E16" s="5" t="str">
        <f>IFERROR('pub_output=csv'!L14,"")</f>
        <v>04.09-05.09.2025</v>
      </c>
      <c r="F16" s="8"/>
      <c r="G16" s="15" t="str">
        <f>IFERROR('pub_output=csv'!C14,"")</f>
        <v>1</v>
      </c>
      <c r="H16" s="15">
        <f>IFERROR('pub_output=csv'!D14,"")</f>
        <v>1</v>
      </c>
      <c r="I16" s="15">
        <f>IFERROR('pub_output=csv'!E14,"")</f>
        <v>0</v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Нижний Новгород (ООО «ГАЦ ВВР»)</v>
      </c>
      <c r="Q16" s="6" t="str">
        <f t="shared" si="12"/>
        <v>+7 (831) 216-43-89 
 info@gacvvr.ru</v>
      </c>
      <c r="R16" s="6" t="str">
        <f t="shared" si="13"/>
        <v>04.09-05.09.2025</v>
      </c>
      <c r="S16" s="6">
        <f t="shared" si="6"/>
        <v>1</v>
      </c>
      <c r="T16" s="6">
        <f t="shared" si="7"/>
        <v>1</v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4</v>
      </c>
    </row>
    <row r="17" spans="1:30" s="6" customFormat="1" ht="25.5" x14ac:dyDescent="0.25">
      <c r="A17" s="6" t="str">
        <f>IFERROR('pub_output=csv'!B15,"")</f>
        <v>Новосибирск (ООО «Аттестационный центр «Сварка»)</v>
      </c>
      <c r="B17" s="6" t="str">
        <f t="shared" si="3"/>
        <v>ООО «Аттестационный центр «Сварка»</v>
      </c>
      <c r="C17" s="5" t="str">
        <f t="shared" si="4"/>
        <v>Новосибирск</v>
      </c>
      <c r="D17" s="5" t="str">
        <f>IFERROR('pub_output=csv'!M15,"")</f>
        <v>+7 (383) 363-00-27 
 svarka@ac-svarka.ru</v>
      </c>
      <c r="E17" s="5" t="str">
        <f>IFERROR('pub_output=csv'!L15,"")</f>
        <v>03.09-04.09.2025</v>
      </c>
      <c r="F17" s="8"/>
      <c r="G17" s="15" t="str">
        <f>IFERROR('pub_output=csv'!C15,"")</f>
        <v>1</v>
      </c>
      <c r="H17" s="15">
        <f>IFERROR('pub_output=csv'!D15,"")</f>
        <v>0</v>
      </c>
      <c r="I17" s="15" t="str">
        <f>IFERROR('pub_output=csv'!E15,"")</f>
        <v/>
      </c>
      <c r="J17" s="15" t="str">
        <f>IFERROR('pub_output=csv'!F15,"")</f>
        <v/>
      </c>
      <c r="K17" s="15" t="str">
        <f>IFERROR('pub_output=csv'!G15,"")</f>
        <v/>
      </c>
      <c r="L17" s="15">
        <v>1</v>
      </c>
      <c r="M17" s="15">
        <v>1</v>
      </c>
      <c r="N17" s="15"/>
      <c r="O17" s="15">
        <f>IFERROR('pub_output=csv'!K15,"")</f>
        <v>0</v>
      </c>
      <c r="P17" s="6" t="str">
        <f t="shared" si="5"/>
        <v>Новосибирск (ООО «Аттестационный центр «Сварка»)</v>
      </c>
      <c r="Q17" s="6" t="str">
        <f t="shared" si="12"/>
        <v>+7 (383) 363-00-27 
 svarka@ac-svarka.ru</v>
      </c>
      <c r="R17" s="6" t="str">
        <f t="shared" si="13"/>
        <v>03.09-04.09.2025</v>
      </c>
      <c r="S17" s="6">
        <f t="shared" si="6"/>
        <v>1</v>
      </c>
      <c r="T17" s="6" t="str">
        <f t="shared" si="7"/>
        <v/>
      </c>
      <c r="U17" s="6" t="str">
        <f t="shared" si="8"/>
        <v/>
      </c>
      <c r="V17" s="6" t="str">
        <f t="shared" si="9"/>
        <v/>
      </c>
      <c r="W17" s="6" t="str">
        <f t="shared" si="10"/>
        <v/>
      </c>
      <c r="X17" s="6">
        <v>1</v>
      </c>
      <c r="Y17" s="6">
        <v>1</v>
      </c>
      <c r="AB17" s="6" t="str">
        <f>IFERROR(1*IF(N17=0,"",N17),"")</f>
        <v/>
      </c>
      <c r="AC17" s="6" t="str">
        <f>IFERROR(1*IF(O17=0,"",O17),"")</f>
        <v/>
      </c>
      <c r="AD17" s="6">
        <f>SUM(S17:AC17)</f>
        <v>3</v>
      </c>
    </row>
    <row r="18" spans="1:30" s="6" customFormat="1" ht="25.5" x14ac:dyDescent="0.25">
      <c r="A18" s="6" t="str">
        <f>IFERROR('pub_output=csv'!B16,"")</f>
        <v>Новый Уренгой (ООО «АЦ «НАКС-Ямал»)</v>
      </c>
      <c r="B18" s="6" t="str">
        <f t="shared" si="3"/>
        <v>ООО «АЦ «НАКС-Ямал»</v>
      </c>
      <c r="C18" s="5" t="str">
        <f t="shared" si="4"/>
        <v>Новый</v>
      </c>
      <c r="D18" s="5" t="str">
        <f>IFERROR('pub_output=csv'!M16,"")</f>
        <v>+7 (3494) 93-80-55 naks-yamal@mail.ru</v>
      </c>
      <c r="E18" s="5" t="str">
        <f>IFERROR('pub_output=csv'!L16,"")</f>
        <v>28.04-30.04.2025</v>
      </c>
      <c r="F18" s="8"/>
      <c r="G18" s="15">
        <v>1</v>
      </c>
      <c r="H18" s="15"/>
      <c r="I18" s="15"/>
      <c r="J18" s="15"/>
      <c r="K18" s="15"/>
      <c r="L18" s="15"/>
      <c r="M18" s="15"/>
      <c r="N18" s="15"/>
      <c r="O18" s="15"/>
      <c r="P18" s="6" t="str">
        <f t="shared" si="5"/>
        <v>Новый Уренгой (ООО «АЦ «НАКС-Ямал»)</v>
      </c>
      <c r="Q18" s="6" t="str">
        <f t="shared" si="12"/>
        <v>+7 (3494) 93-80-55 naks-yamal@mail.ru</v>
      </c>
      <c r="R18" s="6" t="str">
        <f t="shared" si="13"/>
        <v>28.04-30.04.2025</v>
      </c>
      <c r="S18" s="6">
        <v>1</v>
      </c>
    </row>
    <row r="19" spans="1:30" s="6" customFormat="1" ht="25.5" x14ac:dyDescent="0.25">
      <c r="A19" s="6" t="str">
        <f>IFERROR('pub_output=csv'!B17,"")</f>
        <v>Оренбург (ООО «НАКС-ПФО»)</v>
      </c>
      <c r="B19" s="6" t="str">
        <f t="shared" si="3"/>
        <v>ООО «НАКС-ПФО»</v>
      </c>
      <c r="C19" s="5" t="str">
        <f t="shared" si="4"/>
        <v>Оренбург</v>
      </c>
      <c r="D19" s="5" t="str">
        <f>IFERROR('pub_output=csv'!M17,"")</f>
        <v>+7 (3532) 30-60-09 
 orenburg@naks.ru</v>
      </c>
      <c r="E19" s="5" t="str">
        <f>IFERROR('pub_output=csv'!L17,"")</f>
        <v>25.03-27.03.2025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>
        <f>IFERROR('pub_output=csv'!E17,"")</f>
        <v>0</v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Оренбург (ООО «НАКС-ПФО»)</v>
      </c>
      <c r="Q19" s="6" t="str">
        <f t="shared" si="12"/>
        <v>+7 (3532) 30-60-09 
 orenburg@naks.ru</v>
      </c>
      <c r="R19" s="6" t="str">
        <f t="shared" si="13"/>
        <v>25.03-27.03.2025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ref="AB19:AC21" si="14">IFERROR(1*IF(N19=0,"",N19),"")</f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Пенза (ООО «НАКС-Пенза»)</v>
      </c>
      <c r="B20" s="6" t="str">
        <f t="shared" si="3"/>
        <v>ООО «НАКС-Пенза»</v>
      </c>
      <c r="C20" s="5" t="str">
        <f t="shared" si="4"/>
        <v>Пенза</v>
      </c>
      <c r="D20" s="5" t="str">
        <f>IFERROR('pub_output=csv'!M18,"")</f>
        <v>+7 (8412) 20-37-40 penza@naks.ru</v>
      </c>
      <c r="E20" s="5" t="str">
        <f>IFERROR('pub_output=csv'!L18,"")</f>
        <v>18.03-21.03.2025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 t="str">
        <f>IFERROR('pub_output=csv'!E18,"")</f>
        <v/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>
        <v>1</v>
      </c>
      <c r="N20" s="15"/>
      <c r="O20" s="15">
        <f>IFERROR('pub_output=csv'!K18,"")</f>
        <v>0</v>
      </c>
      <c r="P20" s="6" t="str">
        <f t="shared" si="5"/>
        <v>Пенза (ООО «НАКС-Пенза»)</v>
      </c>
      <c r="Q20" s="6" t="str">
        <f t="shared" si="12"/>
        <v>+7 (8412) 20-37-40 penza@naks.ru</v>
      </c>
      <c r="R20" s="6" t="str">
        <f t="shared" si="13"/>
        <v>18.03-21.03.2025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Y20" s="6">
        <v>1</v>
      </c>
      <c r="AB20" s="6" t="str">
        <f t="shared" si="14"/>
        <v/>
      </c>
      <c r="AC20" s="6" t="str">
        <f t="shared" si="14"/>
        <v/>
      </c>
      <c r="AD20" s="6">
        <f>SUM(S20:AC20)</f>
        <v>4</v>
      </c>
    </row>
    <row r="21" spans="1:30" s="6" customFormat="1" ht="25.5" x14ac:dyDescent="0.25">
      <c r="A21" s="6" t="str">
        <f>IFERROR('pub_output=csv'!B19,"")</f>
        <v>Пермь (ЗАО «ЗУАЦ»)</v>
      </c>
      <c r="B21" s="6" t="str">
        <f t="shared" si="3"/>
        <v>ЗАО «ЗУАЦ»</v>
      </c>
      <c r="C21" s="5" t="str">
        <f t="shared" si="4"/>
        <v>Пермь</v>
      </c>
      <c r="D21" s="5" t="str">
        <f>IFERROR('pub_output=csv'!M19,"")</f>
        <v>+7 (342) 206-05-71 naksperm@naks.ru</v>
      </c>
      <c r="E21" s="5" t="str">
        <f>IFERROR('pub_output=csv'!L19,"")</f>
        <v>23.09-26.09.2025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>
        <v>1</v>
      </c>
      <c r="M21" s="15">
        <v>1</v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Пермь (ЗАО «ЗУАЦ»)</v>
      </c>
      <c r="Q21" s="6" t="str">
        <f t="shared" si="12"/>
        <v>+7 (342) 206-05-71 naksperm@naks.ru</v>
      </c>
      <c r="R21" s="6" t="str">
        <f t="shared" si="13"/>
        <v>23.09-26.09.2025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AA21" s="6">
        <f>IFERROR(1*IF(M21=0,"",M21),"")</f>
        <v>1</v>
      </c>
      <c r="AB21" s="6">
        <f t="shared" si="14"/>
        <v>1</v>
      </c>
      <c r="AC21" s="6" t="str">
        <f t="shared" si="14"/>
        <v/>
      </c>
      <c r="AD21" s="6">
        <f>SUM(S21:AC21)</f>
        <v>6</v>
      </c>
    </row>
    <row r="22" spans="1:30" s="6" customFormat="1" ht="26.25" customHeight="1" x14ac:dyDescent="0.25">
      <c r="A22" s="6" t="str">
        <f>IFERROR('pub_output=csv'!B20,"")</f>
        <v>Ростов-на-Дону (ООО «ГОССп ЮР»)</v>
      </c>
      <c r="B22" s="6" t="str">
        <f t="shared" si="3"/>
        <v>ООО «ГОССп ЮР»</v>
      </c>
      <c r="C22" s="5" t="str">
        <f t="shared" si="4"/>
        <v>Ростов-на-Дону</v>
      </c>
      <c r="D22" s="5" t="str">
        <f>IFERROR('pub_output=csv'!M20,"")</f>
        <v>+7 (863) 333-01-23 
 gac-ur@yandex.ru</v>
      </c>
      <c r="E22" s="5" t="str">
        <f>IFERROR('pub_output=csv'!L20,"")</f>
        <v>21.04-23.04.2025</v>
      </c>
      <c r="F22" s="8"/>
      <c r="G22" s="15" t="str">
        <f>IFERROR('pub_output=csv'!C20,"")</f>
        <v>1</v>
      </c>
      <c r="H22" s="15" t="str">
        <f>IFERROR('pub_output=csv'!D20,"")</f>
        <v>1</v>
      </c>
      <c r="I22" s="15">
        <f>IFERROR('pub_output=csv'!E20,"")</f>
        <v>0</v>
      </c>
      <c r="J22" s="15" t="str">
        <f>IFERROR('pub_output=csv'!F20,"")</f>
        <v/>
      </c>
      <c r="K22" s="15" t="str">
        <f>IFERROR('pub_output=csv'!G20,"")</f>
        <v/>
      </c>
      <c r="L22" s="15" t="str">
        <f>IFERROR('pub_output=csv'!#REF!,"")</f>
        <v/>
      </c>
      <c r="M22" s="15" t="str">
        <f>IFERROR('pub_output=csv'!#REF!,"")</f>
        <v/>
      </c>
      <c r="N22" s="15">
        <f>IFERROR('pub_output=csv'!J20,"")</f>
        <v>1</v>
      </c>
      <c r="O22" s="15">
        <f>IFERROR('pub_output=csv'!K20,"")</f>
        <v>0</v>
      </c>
      <c r="P22" s="6" t="str">
        <f t="shared" si="5"/>
        <v>Ростов-на-Дону (ООО «ГОССп ЮР»)</v>
      </c>
      <c r="Q22" s="6" t="str">
        <f t="shared" si="12"/>
        <v>+7 (863) 333-01-23 
 gac-ur@yandex.ru</v>
      </c>
      <c r="R22" s="6" t="str">
        <f t="shared" si="13"/>
        <v>21.04-23.04.2025</v>
      </c>
      <c r="S22" s="6">
        <f t="shared" si="6"/>
        <v>1</v>
      </c>
      <c r="T22" s="6">
        <f t="shared" si="7"/>
        <v>1</v>
      </c>
      <c r="U22" s="6" t="str">
        <f t="shared" si="8"/>
        <v/>
      </c>
      <c r="V22" s="6" t="str">
        <f t="shared" si="9"/>
        <v/>
      </c>
      <c r="W22" s="6" t="str">
        <f t="shared" si="10"/>
        <v/>
      </c>
      <c r="X22" s="6">
        <v>1</v>
      </c>
      <c r="Y22" s="6">
        <v>1</v>
      </c>
      <c r="Z22" s="6" t="str">
        <f>IFERROR(1*IF(L22=0,"",L22),"")</f>
        <v/>
      </c>
      <c r="AA22" s="6" t="str">
        <f>IFERROR(1*IF(M22=0,"",M22),"")</f>
        <v/>
      </c>
      <c r="AC22" s="6" t="str">
        <f>IFERROR(1*IF(O22=0,"",O22),"")</f>
        <v/>
      </c>
      <c r="AD22" s="6">
        <f>SUM(S22:AC22)</f>
        <v>4</v>
      </c>
    </row>
    <row r="23" spans="1:30" s="6" customFormat="1" ht="26.25" customHeight="1" x14ac:dyDescent="0.25">
      <c r="A23" s="6" t="str">
        <f>IFERROR('pub_output=csv'!B21,"")</f>
        <v>Санкт-Петербург (ООО «РСЗ МАЦ»)</v>
      </c>
      <c r="B23" s="6" t="str">
        <f t="shared" si="3"/>
        <v>ООО «РСЗ МАЦ»</v>
      </c>
      <c r="C23" s="5" t="str">
        <f t="shared" si="4"/>
        <v>Санкт-Петербург</v>
      </c>
      <c r="D23" s="5" t="str">
        <f>IFERROR('pub_output=csv'!M21,"")</f>
        <v>+7 (812) 600-60-60 info@rszmas.ru</v>
      </c>
      <c r="E23" s="5" t="str">
        <f>IFERROR('pub_output=csv'!L21,"")</f>
        <v>03.06-06.06.2025</v>
      </c>
      <c r="F23" s="8"/>
      <c r="G23" s="15">
        <v>1</v>
      </c>
      <c r="H23" s="15"/>
      <c r="I23" s="15"/>
      <c r="J23" s="15"/>
      <c r="K23" s="15"/>
      <c r="L23" s="15"/>
      <c r="M23" s="15">
        <v>1</v>
      </c>
      <c r="N23" s="15"/>
      <c r="O23" s="15"/>
      <c r="P23" s="6" t="str">
        <f t="shared" si="5"/>
        <v>Санкт-Петербург (ООО «РСЗ МАЦ»)</v>
      </c>
      <c r="Q23" s="6" t="str">
        <f t="shared" si="12"/>
        <v>+7 (812) 600-60-60 info@rszmas.ru</v>
      </c>
      <c r="R23" s="6" t="str">
        <f t="shared" si="13"/>
        <v>03.06-06.06.2025</v>
      </c>
      <c r="S23" s="6">
        <v>1</v>
      </c>
      <c r="Y23" s="6">
        <v>1</v>
      </c>
    </row>
    <row r="24" spans="1:30" s="6" customFormat="1" ht="25.5" x14ac:dyDescent="0.25">
      <c r="A24" s="6" t="str">
        <f>IFERROR('pub_output=csv'!B22,"")</f>
        <v>Санкт-Петербург (ООО «СЗ АНТЦ «Энергомонтаж»)</v>
      </c>
      <c r="B24" s="6" t="str">
        <f t="shared" si="3"/>
        <v>ООО «СЗ АНТЦ «Энергомонтаж»</v>
      </c>
      <c r="C24" s="5" t="str">
        <f t="shared" si="4"/>
        <v>Санкт-Петербург</v>
      </c>
      <c r="D24" s="5" t="str">
        <f>IFERROR('pub_output=csv'!M22,"")</f>
        <v>+7 (812) 245-69-64 
 mail@antcszem.ru</v>
      </c>
      <c r="E24" s="5" t="str">
        <f>IFERROR('pub_output=csv'!L22,"")</f>
        <v>22.09-26.09.2025</v>
      </c>
      <c r="F24" s="8"/>
      <c r="G24" s="15">
        <f>IFERROR('pub_output=csv'!C22,"")</f>
        <v>0</v>
      </c>
      <c r="H24" s="15" t="str">
        <f>IFERROR('pub_output=csv'!D22,"")</f>
        <v>1</v>
      </c>
      <c r="I24" s="15">
        <f>IFERROR('pub_output=csv'!E22,"")</f>
        <v>0</v>
      </c>
      <c r="J24" s="15">
        <f>IFERROR('pub_output=csv'!F22,"")</f>
        <v>0</v>
      </c>
      <c r="K24" s="15">
        <f>IFERROR('pub_output=csv'!G22,"")</f>
        <v>0</v>
      </c>
      <c r="L24" s="15" t="str">
        <f>IFERROR('pub_output=csv'!#REF!,"")</f>
        <v/>
      </c>
      <c r="M24" s="15" t="str">
        <f>IFERROR('pub_output=csv'!#REF!,"")</f>
        <v/>
      </c>
      <c r="N24" s="15">
        <f>IFERROR('pub_output=csv'!J22,"")</f>
        <v>0</v>
      </c>
      <c r="O24" s="15">
        <f>IFERROR('pub_output=csv'!K22,"")</f>
        <v>0</v>
      </c>
      <c r="P24" s="6" t="str">
        <f t="shared" si="5"/>
        <v>Санкт-Петербург (ООО «СЗ АНТЦ «Энергомонтаж»)</v>
      </c>
      <c r="Q24" s="6" t="str">
        <f t="shared" si="12"/>
        <v>+7 (812) 245-69-64 
 mail@antcszem.ru</v>
      </c>
      <c r="R24" s="6" t="str">
        <f t="shared" si="13"/>
        <v>22.09-26.09.2025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Z24" s="6" t="str">
        <f>IFERROR(1*IF(L24=0,"",L24),"")</f>
        <v/>
      </c>
      <c r="AA24" s="6" t="str">
        <f>IFERROR(1*IF(M24=0,"",M24),"")</f>
        <v/>
      </c>
      <c r="AB24" s="6" t="str">
        <f>IFERROR(1*IF(N24=0,"",N24),"")</f>
        <v/>
      </c>
      <c r="AC24" s="6" t="str">
        <f>IFERROR(1*IF(O24=0,"",O24),"")</f>
        <v/>
      </c>
      <c r="AD24" s="6">
        <f t="shared" ref="AD24:AD32" si="15">SUM(S24:AC24)</f>
        <v>2</v>
      </c>
    </row>
    <row r="25" spans="1:30" s="6" customFormat="1" ht="25.5" x14ac:dyDescent="0.25">
      <c r="A25" s="6" t="str">
        <f>IFERROR('pub_output=csv'!B23,"")</f>
        <v>Саранск (ООО «Центр СМТК»)</v>
      </c>
      <c r="B25" s="6" t="str">
        <f t="shared" si="3"/>
        <v>ООО «Центр СМТК»</v>
      </c>
      <c r="C25" s="5" t="str">
        <f t="shared" si="4"/>
        <v>Саранск</v>
      </c>
      <c r="D25" s="5" t="str">
        <f>IFERROR('pub_output=csv'!M23,"")</f>
        <v>+7 (8342) 23-35-81 
 smtksaransk@naks.ru</v>
      </c>
      <c r="E25" s="5" t="str">
        <f>IFERROR('pub_output=csv'!L23,"")</f>
        <v>18.03-21.03.2025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>
        <v>1</v>
      </c>
      <c r="N25" s="15"/>
      <c r="O25" s="15">
        <f>IFERROR('pub_output=csv'!K23,"")</f>
        <v>0</v>
      </c>
      <c r="P25" s="6" t="str">
        <f t="shared" si="5"/>
        <v>Саранск (ООО «Центр СМТК»)</v>
      </c>
      <c r="Q25" s="6" t="str">
        <f t="shared" si="12"/>
        <v>+7 (8342) 23-35-81 
 smtksaransk@naks.ru</v>
      </c>
      <c r="R25" s="6" t="str">
        <f t="shared" si="13"/>
        <v>18.03-21.03.2025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Y25" s="6">
        <v>1</v>
      </c>
      <c r="AB25" s="6" t="str">
        <f t="shared" ref="AB25:AC30" si="16">IFERROR(1*IF(N25=0,"",N25),"")</f>
        <v/>
      </c>
      <c r="AC25" s="6" t="str">
        <f t="shared" si="16"/>
        <v/>
      </c>
      <c r="AD25" s="6">
        <f t="shared" si="15"/>
        <v>4</v>
      </c>
    </row>
    <row r="26" spans="1:30" s="6" customFormat="1" ht="25.5" x14ac:dyDescent="0.25">
      <c r="A26" s="6" t="str">
        <f>IFERROR('pub_output=csv'!B24,"")</f>
        <v>Саратов (ООО «НАКС-Саратов»)</v>
      </c>
      <c r="B26" s="6" t="str">
        <f t="shared" si="3"/>
        <v>ООО «НАКС-Саратов»</v>
      </c>
      <c r="C26" s="5" t="str">
        <f t="shared" si="4"/>
        <v>Саратов</v>
      </c>
      <c r="D26" s="5" t="str">
        <f>IFERROR('pub_output=csv'!M24,"")</f>
        <v>+7 (8452) 39-96-88 saratov@naks.ru</v>
      </c>
      <c r="E26" s="5" t="str">
        <f>IFERROR('pub_output=csv'!L24,"")</f>
        <v>15.04-17.04.2024</v>
      </c>
      <c r="F26" s="8"/>
      <c r="G26" s="15" t="str">
        <f>IFERROR('pub_output=csv'!C24,"")</f>
        <v>1</v>
      </c>
      <c r="H26" s="15" t="str">
        <f>IFERROR('pub_output=csv'!D24,"")</f>
        <v>1</v>
      </c>
      <c r="I26" s="15">
        <f>IFERROR('pub_output=csv'!E24,"")</f>
        <v>0</v>
      </c>
      <c r="J26" s="15" t="str">
        <f>IFERROR('pub_output=csv'!F24,"")</f>
        <v/>
      </c>
      <c r="K26" s="15" t="str">
        <f>IFERROR('pub_output=csv'!G24,"")</f>
        <v/>
      </c>
      <c r="L26" s="15">
        <v>1</v>
      </c>
      <c r="M26" s="15" t="str">
        <f>IFERROR('pub_output=csv'!#REF!,"")</f>
        <v/>
      </c>
      <c r="N26" s="15" t="str">
        <f>IFERROR('pub_output=csv'!J24,"")</f>
        <v/>
      </c>
      <c r="O26" s="15">
        <f>IFERROR('pub_output=csv'!K24,"")</f>
        <v>0</v>
      </c>
      <c r="P26" s="6" t="str">
        <f t="shared" si="5"/>
        <v>Саратов (ООО «НАКС-Саратов»)</v>
      </c>
      <c r="Q26" s="6" t="str">
        <f t="shared" si="12"/>
        <v>+7 (8452) 39-96-88 saratov@naks.ru</v>
      </c>
      <c r="R26" s="6" t="str">
        <f t="shared" si="13"/>
        <v>15.04-17.04.2024</v>
      </c>
      <c r="S26" s="6">
        <f t="shared" si="6"/>
        <v>1</v>
      </c>
      <c r="T26" s="6">
        <f t="shared" si="7"/>
        <v>1</v>
      </c>
      <c r="U26" s="6" t="str">
        <f t="shared" si="8"/>
        <v/>
      </c>
      <c r="V26" s="6" t="str">
        <f t="shared" si="9"/>
        <v/>
      </c>
      <c r="W26" s="6" t="str">
        <f t="shared" si="10"/>
        <v/>
      </c>
      <c r="X26" s="6">
        <v>1</v>
      </c>
      <c r="AA26" s="6" t="str">
        <f>IFERROR(1*IF(M26=0,"",M26),"")</f>
        <v/>
      </c>
      <c r="AB26" s="6" t="str">
        <f t="shared" si="16"/>
        <v/>
      </c>
      <c r="AC26" s="6" t="str">
        <f t="shared" si="16"/>
        <v/>
      </c>
      <c r="AD26" s="6">
        <f t="shared" si="15"/>
        <v>3</v>
      </c>
    </row>
    <row r="27" spans="1:30" s="6" customFormat="1" ht="30" x14ac:dyDescent="0.25">
      <c r="A27" s="6" t="s">
        <v>159</v>
      </c>
      <c r="B27" s="6" t="s">
        <v>152</v>
      </c>
      <c r="C27" s="5" t="str">
        <f>IFERROR(TRIM(MID(A27,1,SEARCH(" ",A27,1)-1)),"")</f>
        <v>Стерлитамак</v>
      </c>
      <c r="D27" s="30" t="s">
        <v>154</v>
      </c>
      <c r="E27" s="5" t="str">
        <f>IFERROR('pub_output=csv'!L25,"")</f>
        <v>20.05-23.05.2025</v>
      </c>
      <c r="F27" s="8"/>
      <c r="G27" s="15">
        <v>1</v>
      </c>
      <c r="H27" s="15">
        <v>1</v>
      </c>
      <c r="I27" s="15"/>
      <c r="J27" s="15"/>
      <c r="K27" s="15"/>
      <c r="L27" s="15"/>
      <c r="M27" s="15">
        <v>1</v>
      </c>
      <c r="N27" s="15"/>
      <c r="O27" s="15"/>
      <c r="P27" s="6" t="s">
        <v>159</v>
      </c>
      <c r="Q27" s="6" t="str">
        <f>IF(D27=0,"",D27)</f>
        <v>+7 (347) 286-54-08 
naks-sistema@cksrb.ru</v>
      </c>
      <c r="R27" s="6" t="str">
        <f>IF(E27=0,"",E27)</f>
        <v>20.05-23.05.2025</v>
      </c>
      <c r="S27" s="6">
        <v>1</v>
      </c>
      <c r="T27" s="6">
        <v>1</v>
      </c>
      <c r="Y27" s="6">
        <v>1</v>
      </c>
    </row>
    <row r="28" spans="1:30" s="6" customFormat="1" ht="25.5" x14ac:dyDescent="0.25">
      <c r="A28" s="6" t="str">
        <f>IFERROR('pub_output=csv'!B26,"")</f>
        <v>Сургут (АЦ «НАКС - Западная Сибирь»)</v>
      </c>
      <c r="B28" s="6" t="str">
        <f t="shared" si="3"/>
        <v>АЦ «НАКС - Западная Сибирь»</v>
      </c>
      <c r="C28" s="5" t="str">
        <f t="shared" si="4"/>
        <v>Сургут</v>
      </c>
      <c r="D28" s="5" t="str">
        <f>IFERROR('pub_output=csv'!M26,"")</f>
        <v>+7 (3462) 95-08-03 sur3ac@mail.ru</v>
      </c>
      <c r="E28" s="5" t="str">
        <f>IFERROR('pub_output=csv'!L26,"")</f>
        <v>25.03-28.03.2025</v>
      </c>
      <c r="F28" s="8"/>
      <c r="G28" s="15">
        <f>IFERROR('pub_output=csv'!C26,"")</f>
        <v>1</v>
      </c>
      <c r="H28" s="15">
        <f>IFERROR('pub_output=csv'!D26,"")</f>
        <v>1</v>
      </c>
      <c r="I28" s="15">
        <f>IFERROR('pub_output=csv'!E26,"")</f>
        <v>0</v>
      </c>
      <c r="J28" s="15" t="str">
        <f>IFERROR('pub_output=csv'!F26,"")</f>
        <v/>
      </c>
      <c r="K28" s="15" t="str">
        <f>IFERROR('pub_output=csv'!G26,"")</f>
        <v/>
      </c>
      <c r="L28" s="15">
        <v>1</v>
      </c>
      <c r="M28" s="15" t="str">
        <f>IFERROR('pub_output=csv'!#REF!,"")</f>
        <v/>
      </c>
      <c r="N28" s="15" t="str">
        <f>IFERROR('pub_output=csv'!J26,"")</f>
        <v/>
      </c>
      <c r="O28" s="15">
        <f>IFERROR('pub_output=csv'!K26,"")</f>
        <v>0</v>
      </c>
      <c r="P28" s="6" t="str">
        <f t="shared" si="5"/>
        <v>Сургут (АЦ «НАКС - Западная Сибирь»)</v>
      </c>
      <c r="Q28" s="6" t="str">
        <f t="shared" si="12"/>
        <v>+7 (3462) 95-08-03 sur3ac@mail.ru</v>
      </c>
      <c r="R28" s="6" t="str">
        <f t="shared" si="13"/>
        <v>25.03-28.03.2025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AA28" s="6" t="str">
        <f>IFERROR(1*IF(M28=0,"",M28),"")</f>
        <v/>
      </c>
      <c r="AB28" s="6" t="str">
        <f t="shared" si="16"/>
        <v/>
      </c>
      <c r="AC28" s="6" t="str">
        <f t="shared" si="16"/>
        <v/>
      </c>
      <c r="AD28" s="6">
        <f t="shared" si="15"/>
        <v>3</v>
      </c>
    </row>
    <row r="29" spans="1:30" s="6" customFormat="1" ht="25.5" x14ac:dyDescent="0.25">
      <c r="A29" s="6" t="str">
        <f>IFERROR('pub_output=csv'!B27,"")</f>
        <v>Тула (ООО «АЦ ПРОМЭКСПЕРТ»)</v>
      </c>
      <c r="B29" s="6" t="str">
        <f t="shared" si="3"/>
        <v>ООО «АЦ ПРОМЭКСПЕРТ»</v>
      </c>
      <c r="C29" s="5" t="str">
        <f t="shared" si="4"/>
        <v>Тула</v>
      </c>
      <c r="D29" s="5" t="str">
        <f>IFERROR('pub_output=csv'!M27,"")</f>
        <v>+7 (4872) 56-81-26 tula@naks.ru</v>
      </c>
      <c r="E29" s="5" t="str">
        <f>IFERROR('pub_output=csv'!L27,"")</f>
        <v>21.04-25.04.2025</v>
      </c>
      <c r="F29" s="8"/>
      <c r="G29" s="15" t="str">
        <f>IFERROR('pub_output=csv'!C27,"")</f>
        <v>1</v>
      </c>
      <c r="H29" s="15">
        <f>IFERROR('pub_output=csv'!D27,"")</f>
        <v>1</v>
      </c>
      <c r="I29" s="15"/>
      <c r="J29" s="15" t="str">
        <f>IFERROR('pub_output=csv'!F27,"")</f>
        <v/>
      </c>
      <c r="K29" s="15" t="str">
        <f>IFERROR('pub_output=csv'!G27,"")</f>
        <v/>
      </c>
      <c r="L29" s="15">
        <f>IFERROR('pub_output=csv'!I27,"")</f>
        <v>1</v>
      </c>
      <c r="M29" s="15"/>
      <c r="N29" s="15"/>
      <c r="O29" s="15">
        <f>IFERROR('pub_output=csv'!K27,"")</f>
        <v>0</v>
      </c>
      <c r="P29" s="6" t="str">
        <f t="shared" si="5"/>
        <v>Тула (ООО «АЦ ПРОМЭКСПЕРТ»)</v>
      </c>
      <c r="Q29" s="6" t="str">
        <f t="shared" si="12"/>
        <v>+7 (4872) 56-81-26 tula@naks.ru</v>
      </c>
      <c r="R29" s="6" t="str">
        <f t="shared" si="13"/>
        <v>21.04-25.04.2025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AA29" s="6" t="str">
        <f>IFERROR(1*IF(M29=0,"",M29),"")</f>
        <v/>
      </c>
      <c r="AB29" s="6" t="str">
        <f t="shared" si="16"/>
        <v/>
      </c>
      <c r="AC29" s="6" t="str">
        <f t="shared" si="16"/>
        <v/>
      </c>
      <c r="AD29" s="6">
        <f t="shared" si="15"/>
        <v>3</v>
      </c>
    </row>
    <row r="30" spans="1:30" s="6" customFormat="1" ht="25.5" x14ac:dyDescent="0.25">
      <c r="A30" s="6" t="str">
        <f>IFERROR('pub_output=csv'!B28,"")</f>
        <v>Тверь (ООО «НАКС-ТВЕРЬ»)</v>
      </c>
      <c r="B30" s="6" t="str">
        <f t="shared" si="3"/>
        <v>ООО «НАКС-ТВЕРЬ»</v>
      </c>
      <c r="C30" s="5" t="str">
        <f t="shared" si="4"/>
        <v>Тверь</v>
      </c>
      <c r="D30" s="5" t="str">
        <f>IFERROR('pub_output=csv'!M28,"")</f>
        <v>+7 (495) 532-77-22 
infotver@naks.ru</v>
      </c>
      <c r="E30" s="5" t="str">
        <f>IFERROR('pub_output=csv'!L28,"")</f>
        <v>22.10-24.10.2025</v>
      </c>
      <c r="F30" s="8"/>
      <c r="G30" s="15" t="str">
        <f>IFERROR('pub_output=csv'!C28,"")</f>
        <v>1</v>
      </c>
      <c r="H30" s="15" t="str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>
        <v>1</v>
      </c>
      <c r="N30" s="15"/>
      <c r="O30" s="15">
        <f>IFERROR('pub_output=csv'!K28,"")</f>
        <v>0</v>
      </c>
      <c r="P30" s="6" t="str">
        <f t="shared" si="5"/>
        <v>Тверь (ООО «НАКС-ТВЕРЬ»)</v>
      </c>
      <c r="Q30" s="6" t="str">
        <f t="shared" si="12"/>
        <v>+7 (495) 532-77-22 
infotver@naks.ru</v>
      </c>
      <c r="R30" s="6" t="str">
        <f t="shared" si="13"/>
        <v>22.10-24.10.2025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Y30" s="6">
        <v>1</v>
      </c>
      <c r="AB30" s="6" t="str">
        <f t="shared" si="16"/>
        <v/>
      </c>
      <c r="AC30" s="6" t="str">
        <f t="shared" si="16"/>
        <v/>
      </c>
      <c r="AD30" s="6">
        <f t="shared" si="15"/>
        <v>4</v>
      </c>
    </row>
    <row r="31" spans="1:30" s="6" customFormat="1" ht="25.5" x14ac:dyDescent="0.25">
      <c r="A31" s="6" t="str">
        <f>IFERROR('pub_output=csv'!B29,"")</f>
        <v>Тольятти (ООО «ССДЦ «Дельта»)</v>
      </c>
      <c r="B31" s="6" t="str">
        <f t="shared" si="3"/>
        <v>ООО «ССДЦ «Дельта»</v>
      </c>
      <c r="C31" s="5" t="str">
        <f t="shared" si="4"/>
        <v>Тольятти</v>
      </c>
      <c r="D31" s="5" t="str">
        <f>IFERROR('pub_output=csv'!M29,"")</f>
        <v>+7 (8482) 55-57-42 
 ssdc-delta@yandex.ru</v>
      </c>
      <c r="E31" s="5" t="str">
        <f>IFERROR('pub_output=csv'!L29,"")</f>
        <v>18.09-19.09.2025</v>
      </c>
      <c r="F31" s="8"/>
      <c r="G31" s="15" t="str">
        <f>IFERROR('pub_output=csv'!C29,"")</f>
        <v>1</v>
      </c>
      <c r="H31" s="15">
        <f>IFERROR('pub_output=csv'!D29,"")</f>
        <v>1</v>
      </c>
      <c r="I31" s="15">
        <f>IFERROR('pub_output=csv'!E29,"")</f>
        <v>0</v>
      </c>
      <c r="J31" s="15" t="str">
        <f>IFERROR('pub_output=csv'!F29,"")</f>
        <v/>
      </c>
      <c r="K31" s="15" t="str">
        <f>IFERROR('pub_output=csv'!G29,"")</f>
        <v/>
      </c>
      <c r="L31" s="15">
        <v>1</v>
      </c>
      <c r="M31" s="15">
        <v>1</v>
      </c>
      <c r="N31" s="15"/>
      <c r="O31" s="15">
        <f>IFERROR('pub_output=csv'!K29,"")</f>
        <v>0</v>
      </c>
      <c r="P31" s="6" t="str">
        <f t="shared" si="5"/>
        <v>Тольятти (ООО «ССДЦ «Дельта»)</v>
      </c>
      <c r="Q31" s="6" t="str">
        <f t="shared" si="12"/>
        <v>+7 (8482) 55-57-42 
 ssdc-delta@yandex.ru</v>
      </c>
      <c r="R31" s="6" t="str">
        <f t="shared" si="13"/>
        <v>18.09-19.09.2025</v>
      </c>
      <c r="S31" s="6">
        <f t="shared" si="6"/>
        <v>1</v>
      </c>
      <c r="T31" s="6">
        <f t="shared" si="7"/>
        <v>1</v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>
        <v>1</v>
      </c>
      <c r="Y31" s="6">
        <v>1</v>
      </c>
      <c r="AC31" s="6" t="str">
        <f>IFERROR(1*IF(O31=0,"",O31),"")</f>
        <v/>
      </c>
      <c r="AD31" s="6">
        <f t="shared" si="15"/>
        <v>4</v>
      </c>
    </row>
    <row r="32" spans="1:30" s="6" customFormat="1" ht="25.5" x14ac:dyDescent="0.25">
      <c r="A32" s="6" t="str">
        <f>IFERROR('pub_output=csv'!B30,"")</f>
        <v>Челябинск (ООО «ЦПС «Сварка и Контроль»)</v>
      </c>
      <c r="B32" s="6" t="str">
        <f t="shared" si="3"/>
        <v>ООО «ЦПС «Сварка и Контроль»</v>
      </c>
      <c r="C32" s="5" t="str">
        <f t="shared" si="4"/>
        <v>Челябинск</v>
      </c>
      <c r="D32" s="5" t="str">
        <f>IFERROR('pub_output=csv'!M30,"")</f>
        <v>+7 (351) 729-94-20 
 centr@svarka74.ru</v>
      </c>
      <c r="E32" s="5" t="str">
        <f>IFERROR('pub_output=csv'!L30,"")</f>
        <v>21.04-25.04.2025</v>
      </c>
      <c r="F32" s="8"/>
      <c r="G32" s="15" t="str">
        <f>IFERROR('pub_output=csv'!C30,"")</f>
        <v>1</v>
      </c>
      <c r="H32" s="15" t="str">
        <f>IFERROR('pub_output=csv'!D30,"")</f>
        <v>1</v>
      </c>
      <c r="I32" s="15">
        <f>IFERROR('pub_output=csv'!E30,"")</f>
        <v>0</v>
      </c>
      <c r="J32" s="15" t="str">
        <f>IFERROR('pub_output=csv'!F30,"")</f>
        <v/>
      </c>
      <c r="K32" s="15" t="str">
        <f>IFERROR('pub_output=csv'!G30,"")</f>
        <v/>
      </c>
      <c r="L32" s="15">
        <v>1</v>
      </c>
      <c r="M32" s="15"/>
      <c r="N32" s="15"/>
      <c r="O32" s="15">
        <f>IFERROR('pub_output=csv'!K30,"")</f>
        <v>0</v>
      </c>
      <c r="P32" s="6" t="str">
        <f t="shared" si="5"/>
        <v>Челябинск (ООО «ЦПС «Сварка и Контроль»)</v>
      </c>
      <c r="Q32" s="6" t="str">
        <f t="shared" si="12"/>
        <v>+7 (351) 729-94-20 
 centr@svarka74.ru</v>
      </c>
      <c r="R32" s="6" t="str">
        <f t="shared" si="13"/>
        <v>21.04-25.04.2025</v>
      </c>
      <c r="S32" s="6">
        <f t="shared" si="6"/>
        <v>1</v>
      </c>
      <c r="T32" s="6">
        <f t="shared" si="7"/>
        <v>1</v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X32" s="6">
        <v>1</v>
      </c>
      <c r="AB32" s="6" t="str">
        <f>IFERROR(1*IF(N32=0,"",N32),"")</f>
        <v/>
      </c>
      <c r="AC32" s="6" t="str">
        <f>IFERROR(1*IF(O32=0,"",O32),"")</f>
        <v/>
      </c>
      <c r="AD32" s="6">
        <f t="shared" si="15"/>
        <v>3</v>
      </c>
    </row>
    <row r="33" spans="1:30" s="6" customFormat="1" ht="25.5" x14ac:dyDescent="0.25">
      <c r="A33" s="6" t="str">
        <f>IFERROR('pub_output=csv'!B31,"")</f>
        <v>Ульяновск (ООО «НАКС-Симбирск»)</v>
      </c>
      <c r="B33" s="6" t="str">
        <f t="shared" si="3"/>
        <v>ООО «НАКС-Симбирск»</v>
      </c>
      <c r="C33" s="5" t="str">
        <f t="shared" si="4"/>
        <v>Ульяновск</v>
      </c>
      <c r="D33" s="5" t="str">
        <f>IFERROR('pub_output=csv'!M31,"")</f>
        <v>+7 (927) 175-43-36 naks-simbirsk@yandex.ru</v>
      </c>
      <c r="E33" s="5" t="str">
        <f>IFERROR('pub_output=csv'!L31,"")</f>
        <v>18.03-21.03.2025</v>
      </c>
      <c r="F33" s="8"/>
      <c r="G33" s="15">
        <v>1</v>
      </c>
      <c r="H33" s="15">
        <v>1</v>
      </c>
      <c r="I33" s="15"/>
      <c r="J33" s="15"/>
      <c r="K33" s="15"/>
      <c r="L33" s="15">
        <v>1</v>
      </c>
      <c r="M33" s="15">
        <v>1</v>
      </c>
      <c r="N33" s="15"/>
      <c r="O33" s="15"/>
      <c r="P33" s="6" t="str">
        <f t="shared" si="5"/>
        <v>Ульяновск (ООО «НАКС-Симбирск»)</v>
      </c>
      <c r="Q33" s="26" t="s">
        <v>108</v>
      </c>
      <c r="R33" s="6" t="str">
        <f t="shared" si="13"/>
        <v>18.03-21.03.2025</v>
      </c>
      <c r="S33" s="6">
        <v>1</v>
      </c>
      <c r="T33" s="6">
        <v>1</v>
      </c>
      <c r="X33" s="6">
        <v>1</v>
      </c>
      <c r="Y33" s="6">
        <v>1</v>
      </c>
    </row>
    <row r="34" spans="1:30" s="6" customFormat="1" ht="25.5" x14ac:dyDescent="0.25">
      <c r="A34" s="6" t="str">
        <f>IFERROR('pub_output=csv'!B32,"")</f>
        <v>Уфа (ООО «ГАЦ РБ»)</v>
      </c>
      <c r="B34" s="6" t="str">
        <f t="shared" si="3"/>
        <v>ООО «ГАЦ РБ»</v>
      </c>
      <c r="C34" s="5" t="str">
        <f t="shared" si="4"/>
        <v>Уфа</v>
      </c>
      <c r="D34" s="5" t="str">
        <f>IFERROR('pub_output=csv'!M32,"")</f>
        <v>+7 (347) 246-87-26 gac_rb@ufamail.ru</v>
      </c>
      <c r="E34" s="5" t="str">
        <f>IFERROR('pub_output=csv'!L32,"")</f>
        <v>20.05-23.05.2025</v>
      </c>
      <c r="F34" s="8"/>
      <c r="G34" s="15" t="str">
        <f>IFERROR('pub_output=csv'!C32,"")</f>
        <v>1</v>
      </c>
      <c r="H34" s="15" t="str">
        <f>IFERROR('pub_output=csv'!D32,"")</f>
        <v>1</v>
      </c>
      <c r="I34" s="15">
        <f>IFERROR('pub_output=csv'!E32,"")</f>
        <v>0</v>
      </c>
      <c r="J34" s="15" t="str">
        <f>IFERROR('pub_output=csv'!F32,"")</f>
        <v/>
      </c>
      <c r="K34" s="15" t="str">
        <f>IFERROR('pub_output=csv'!G32,"")</f>
        <v/>
      </c>
      <c r="L34" s="15" t="str">
        <f>IFERROR('pub_output=csv'!#REF!,"")</f>
        <v/>
      </c>
      <c r="M34" s="15">
        <v>1</v>
      </c>
      <c r="N34" s="15"/>
      <c r="O34" s="15">
        <f>IFERROR('pub_output=csv'!K32,"")</f>
        <v>0</v>
      </c>
      <c r="P34" s="6" t="str">
        <f t="shared" si="5"/>
        <v>Уфа (ООО «ГАЦ РБ»)</v>
      </c>
      <c r="Q34" s="6" t="str">
        <f t="shared" si="12"/>
        <v>+7 (347) 246-87-26 gac_rb@ufamail.ru</v>
      </c>
      <c r="R34" s="6" t="str">
        <f t="shared" si="13"/>
        <v>20.05-23.05.2025</v>
      </c>
      <c r="S34" s="6">
        <f t="shared" si="6"/>
        <v>1</v>
      </c>
      <c r="T34" s="6">
        <f t="shared" si="7"/>
        <v>1</v>
      </c>
      <c r="U34" s="6" t="str">
        <f t="shared" si="8"/>
        <v/>
      </c>
      <c r="V34" s="6" t="str">
        <f t="shared" si="9"/>
        <v/>
      </c>
      <c r="W34" s="6" t="str">
        <f t="shared" si="10"/>
        <v/>
      </c>
      <c r="Y34" s="6">
        <v>1</v>
      </c>
      <c r="Z34" s="6" t="str">
        <f>IFERROR(1*IF(L34=0,"",L34),"")</f>
        <v/>
      </c>
      <c r="AB34" s="6" t="str">
        <f>IFERROR(1*IF(N34=0,"",N34),"")</f>
        <v/>
      </c>
      <c r="AC34" s="6" t="str">
        <f>IFERROR(1*IF(O34=0,"",O34),"")</f>
        <v/>
      </c>
      <c r="AD34" s="6">
        <f>SUM(S34:AC34)</f>
        <v>3</v>
      </c>
    </row>
    <row r="35" spans="1:30" s="6" customFormat="1" ht="38.25" x14ac:dyDescent="0.25">
      <c r="A35" s="6" t="str">
        <f>IFERROR('pub_output=csv'!B33,"")</f>
        <v>Хабаровск (ООО АЦ «НАКС-Хабаровск»)</v>
      </c>
      <c r="B35" s="6" t="str">
        <f t="shared" si="3"/>
        <v>ООО АЦ «НАКС-Хабаровск»</v>
      </c>
      <c r="C35" s="5" t="str">
        <f t="shared" si="4"/>
        <v>Хабаровск</v>
      </c>
      <c r="D35" s="5" t="str">
        <f>IFERROR('pub_output=csv'!M33,"")</f>
        <v>+7 (4212) 93-43-05 naks.habarovsk@gmail.com</v>
      </c>
      <c r="E35" s="5" t="str">
        <f>IFERROR('pub_output=csv'!L33,"")</f>
        <v>19.05-21.05.2025</v>
      </c>
      <c r="F35" s="8"/>
      <c r="G35" s="15">
        <v>1</v>
      </c>
      <c r="H35" s="15">
        <v>1</v>
      </c>
      <c r="I35" s="15"/>
      <c r="J35" s="15"/>
      <c r="K35" s="15"/>
      <c r="L35" s="15"/>
      <c r="M35" s="15"/>
      <c r="N35" s="15"/>
      <c r="O35" s="15"/>
      <c r="P35" s="6" t="str">
        <f t="shared" si="5"/>
        <v>Хабаровск (ООО АЦ «НАКС-Хабаровск»)</v>
      </c>
      <c r="Q35" s="6" t="str">
        <f t="shared" si="12"/>
        <v>+7 (4212) 93-43-05 naks.habarovsk@gmail.com</v>
      </c>
      <c r="R35" s="6" t="str">
        <f t="shared" si="13"/>
        <v>19.05-21.05.2025</v>
      </c>
      <c r="S35" s="6">
        <v>1</v>
      </c>
      <c r="T35" s="6">
        <v>1</v>
      </c>
    </row>
    <row r="36" spans="1:30" s="6" customFormat="1" ht="25.5" x14ac:dyDescent="0.25">
      <c r="A36" s="6" t="str">
        <f>IFERROR('pub_output=csv'!B34,"")</f>
        <v>Южно-Сахалинск (ООО АЦ «ОСТРОВНОЙ»)</v>
      </c>
      <c r="B36" s="6" t="str">
        <f t="shared" si="3"/>
        <v>ООО АЦ «ОСТРОВНОЙ»</v>
      </c>
      <c r="C36" s="5" t="str">
        <f t="shared" si="4"/>
        <v>Южно-Сахалинск</v>
      </c>
      <c r="D36" s="5" t="str">
        <f>IFERROR('pub_output=csv'!M34,"")</f>
        <v>+7 (4242) 46-61-29 tor_1ac@mail.ru</v>
      </c>
      <c r="E36" s="5" t="str">
        <f>IFERROR('pub_output=csv'!L34,"")</f>
        <v>29.09-30.09.2025</v>
      </c>
      <c r="F36" s="8"/>
      <c r="G36" s="15">
        <v>1</v>
      </c>
      <c r="H36" s="15">
        <v>1</v>
      </c>
      <c r="I36" s="15"/>
      <c r="J36" s="15"/>
      <c r="K36" s="15"/>
      <c r="L36" s="15"/>
      <c r="M36" s="15"/>
      <c r="N36" s="15"/>
      <c r="O36" s="15"/>
      <c r="P36" s="6" t="str">
        <f t="shared" si="5"/>
        <v>Южно-Сахалинск (ООО АЦ «ОСТРОВНОЙ»)</v>
      </c>
      <c r="Q36" s="6" t="str">
        <f t="shared" si="12"/>
        <v>+7 (4242) 46-61-29 tor_1ac@mail.ru</v>
      </c>
      <c r="R36" s="6" t="str">
        <f t="shared" si="13"/>
        <v>29.09-30.09.2025</v>
      </c>
      <c r="S36" s="6">
        <v>1</v>
      </c>
      <c r="T36" s="6">
        <v>1</v>
      </c>
    </row>
    <row r="37" spans="1:30" s="6" customFormat="1" ht="25.5" x14ac:dyDescent="0.25">
      <c r="A37" s="6" t="str">
        <f>IFERROR('pub_output=csv'!B35,"")</f>
        <v>Якутск (ООО «Якутский центр сварки»)</v>
      </c>
      <c r="B37" s="6" t="str">
        <f t="shared" si="3"/>
        <v>ООО «Якутский центр сварки»</v>
      </c>
      <c r="C37" s="5" t="str">
        <f t="shared" si="4"/>
        <v>Якутск</v>
      </c>
      <c r="D37" s="5" t="str">
        <f>IFERROR('pub_output=csv'!M35,"")</f>
        <v>+7 (4112) 24-07-17 
vsr4ac@naks.ru</v>
      </c>
      <c r="E37" s="5" t="str">
        <f>IFERROR('pub_output=csv'!L35,"")</f>
        <v>09.06-11.06.2025</v>
      </c>
      <c r="F37" s="8"/>
      <c r="G37" s="15">
        <v>1</v>
      </c>
      <c r="H37" s="15"/>
      <c r="I37" s="15"/>
      <c r="J37" s="15"/>
      <c r="K37" s="15"/>
      <c r="L37" s="15">
        <v>1</v>
      </c>
      <c r="M37" s="15"/>
      <c r="N37" s="15"/>
      <c r="O37" s="15"/>
      <c r="P37" s="6" t="str">
        <f t="shared" si="5"/>
        <v>Якутск (ООО «Якутский центр сварки»)</v>
      </c>
      <c r="Q37" s="6" t="str">
        <f t="shared" si="12"/>
        <v>+7 (4112) 24-07-17 
vsr4ac@naks.ru</v>
      </c>
      <c r="R37" s="6" t="str">
        <f t="shared" si="13"/>
        <v>09.06-11.06.2025</v>
      </c>
      <c r="S37" s="6">
        <v>1</v>
      </c>
      <c r="X37" s="6">
        <v>1</v>
      </c>
    </row>
    <row r="38" spans="1:30" ht="38.25" x14ac:dyDescent="0.25">
      <c r="A38" s="6" t="str">
        <f>IFERROR('pub_output=csv'!B36,"")</f>
        <v>Ярославль (ООО «НАКС-Ярославль»)</v>
      </c>
      <c r="B38" s="6" t="str">
        <f t="shared" si="3"/>
        <v>ООО «НАКС-Ярославль»</v>
      </c>
      <c r="C38" s="5" t="str">
        <f t="shared" si="4"/>
        <v>Ярославль</v>
      </c>
      <c r="D38" s="5" t="str">
        <f>IFERROR('pub_output=csv'!M36,"")</f>
        <v>+7 (4852) 59-41-19 Svarka@NAKS-Yaroslavl.ru</v>
      </c>
      <c r="E38" s="5" t="str">
        <f>IFERROR('pub_output=csv'!L36,"")</f>
        <v>23.04-25.04.2025</v>
      </c>
      <c r="F38" s="8"/>
      <c r="G38" s="15" t="str">
        <f>IFERROR('pub_output=csv'!C36,"")</f>
        <v>1</v>
      </c>
      <c r="H38" s="15">
        <f>IFERROR('pub_output=csv'!D36,"")</f>
        <v>0</v>
      </c>
      <c r="I38" s="15">
        <f>IFERROR('pub_output=csv'!E36,"")</f>
        <v>0</v>
      </c>
      <c r="J38" s="15" t="str">
        <f>IFERROR('pub_output=csv'!F36,"")</f>
        <v/>
      </c>
      <c r="K38" s="15" t="str">
        <f>IFERROR('pub_output=csv'!G36,"")</f>
        <v/>
      </c>
      <c r="L38" s="15">
        <v>1</v>
      </c>
      <c r="M38" s="15">
        <v>1</v>
      </c>
      <c r="O38" s="15">
        <f>IFERROR('pub_output=csv'!K36,"")</f>
        <v>0</v>
      </c>
      <c r="P38" s="6" t="str">
        <f t="shared" si="5"/>
        <v>Ярославль (ООО «НАКС-Ярославль»)</v>
      </c>
      <c r="Q38" s="6" t="str">
        <f t="shared" si="12"/>
        <v>+7 (4852) 59-41-19 Svarka@NAKS-Yaroslavl.ru</v>
      </c>
      <c r="R38" s="6" t="str">
        <f t="shared" si="13"/>
        <v>23.04-25.04.2025</v>
      </c>
      <c r="S38" s="6">
        <f t="shared" si="6"/>
        <v>1</v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>
        <v>1</v>
      </c>
      <c r="Y38" s="6">
        <v>1</v>
      </c>
      <c r="Z38" s="6"/>
      <c r="AA38" s="6"/>
      <c r="AB38" s="6" t="str">
        <f t="shared" ref="AB38:AB51" si="17">IFERROR(1*IF(N38=0,"",N38),"")</f>
        <v/>
      </c>
      <c r="AC38" s="6" t="str">
        <f t="shared" ref="AC38:AC51" si="18">IFERROR(1*IF(O38=0,"",O38),"")</f>
        <v/>
      </c>
      <c r="AD38" s="6">
        <f t="shared" ref="AD38:AD51" si="19">SUM(S38:AC38)</f>
        <v>3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ref="Z39:Z51" si="20">IFERROR(1*IF(L39=0,"",L39),"")</f>
        <v/>
      </c>
      <c r="AA39" s="6" t="str">
        <f t="shared" ref="AA39:AA51" si="21">IFERROR(1*IF(M39=0,"",M39),"")</f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F42" s="8"/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F43" s="8"/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si="6"/>
        <v/>
      </c>
      <c r="T50" s="6" t="str">
        <f t="shared" si="7"/>
        <v/>
      </c>
      <c r="U50" s="6" t="str">
        <f t="shared" si="8"/>
        <v/>
      </c>
      <c r="V50" s="6" t="str">
        <f t="shared" si="9"/>
        <v/>
      </c>
      <c r="W50" s="6" t="str">
        <f t="shared" si="10"/>
        <v/>
      </c>
      <c r="X50" s="6"/>
      <c r="Y50" s="6"/>
      <c r="Z50" s="6" t="str">
        <f t="shared" si="20"/>
        <v/>
      </c>
      <c r="AA50" s="6" t="str">
        <f t="shared" si="21"/>
        <v/>
      </c>
      <c r="AB50" s="6" t="str">
        <f t="shared" si="17"/>
        <v/>
      </c>
      <c r="AC50" s="6" t="str">
        <f t="shared" si="18"/>
        <v/>
      </c>
      <c r="AD50" s="6">
        <f t="shared" si="19"/>
        <v>0</v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si="6"/>
        <v/>
      </c>
      <c r="T51" s="6" t="str">
        <f t="shared" si="7"/>
        <v/>
      </c>
      <c r="U51" s="6" t="str">
        <f t="shared" si="8"/>
        <v/>
      </c>
      <c r="V51" s="6" t="str">
        <f t="shared" si="9"/>
        <v/>
      </c>
      <c r="W51" s="6" t="str">
        <f t="shared" si="10"/>
        <v/>
      </c>
      <c r="X51" s="6"/>
      <c r="Y51" s="6"/>
      <c r="Z51" s="6" t="str">
        <f t="shared" si="20"/>
        <v/>
      </c>
      <c r="AA51" s="6" t="str">
        <f t="shared" si="21"/>
        <v/>
      </c>
      <c r="AB51" s="6" t="str">
        <f t="shared" si="17"/>
        <v/>
      </c>
      <c r="AC51" s="6" t="str">
        <f t="shared" si="18"/>
        <v/>
      </c>
      <c r="AD51" s="6">
        <f t="shared" si="19"/>
        <v>0</v>
      </c>
    </row>
    <row r="52" spans="1:30" x14ac:dyDescent="0.25">
      <c r="A52" s="6">
        <f>IFERROR('pub_output=csv'!B53,"")</f>
        <v>0</v>
      </c>
      <c r="B52" s="6" t="str">
        <f t="shared" si="3"/>
        <v/>
      </c>
      <c r="C52" s="5" t="str">
        <f t="shared" si="4"/>
        <v/>
      </c>
      <c r="D52" s="5">
        <f>IFERROR('pub_output=csv'!M53,"")</f>
        <v>0</v>
      </c>
      <c r="E52" s="5">
        <f>IFERROR('pub_output=csv'!L53,"")</f>
        <v>0</v>
      </c>
      <c r="G52" s="15">
        <f>IFERROR('pub_output=csv'!C53,"")</f>
        <v>0</v>
      </c>
      <c r="H52" s="15">
        <f>IFERROR('pub_output=csv'!D53,"")</f>
        <v>0</v>
      </c>
      <c r="I52" s="15">
        <f>IFERROR('pub_output=csv'!E53,"")</f>
        <v>0</v>
      </c>
      <c r="J52" s="15">
        <f>IFERROR('pub_output=csv'!F53,"")</f>
        <v>0</v>
      </c>
      <c r="K52" s="15">
        <f>IFERROR('pub_output=csv'!G53,"")</f>
        <v>0</v>
      </c>
      <c r="L52" s="15" t="str">
        <f>IFERROR('pub_output=csv'!#REF!,"")</f>
        <v/>
      </c>
      <c r="M52" s="15" t="str">
        <f>IFERROR('pub_output=csv'!#REF!,"")</f>
        <v/>
      </c>
      <c r="N52" s="15">
        <f>IFERROR('pub_output=csv'!J53,"")</f>
        <v>0</v>
      </c>
      <c r="O52" s="15">
        <f>IFERROR('pub_output=csv'!K53,"")</f>
        <v>0</v>
      </c>
      <c r="P52" s="6" t="str">
        <f t="shared" si="5"/>
        <v/>
      </c>
      <c r="Q52" s="6" t="str">
        <f t="shared" si="12"/>
        <v/>
      </c>
      <c r="R52" s="6" t="str">
        <f t="shared" si="13"/>
        <v/>
      </c>
      <c r="S52" s="6" t="str">
        <f t="shared" ref="S52:S53" si="22">IF(G52=0,"",G52)</f>
        <v/>
      </c>
      <c r="T52" s="6" t="str">
        <f t="shared" ref="T52:T53" si="23">IF(H52=0,"",H52)</f>
        <v/>
      </c>
      <c r="U52" s="6" t="str">
        <f t="shared" ref="U52:U53" si="24">IF(I52=0,"",I52)</f>
        <v/>
      </c>
      <c r="V52" s="6" t="str">
        <f t="shared" ref="V52:V53" si="25">IF(J52=0,"",J52)</f>
        <v/>
      </c>
      <c r="W52" s="6" t="str">
        <f t="shared" ref="W52:W53" si="26">IF(K52=0,"",K52)</f>
        <v/>
      </c>
      <c r="X52" s="6"/>
      <c r="Y52" s="6"/>
      <c r="Z52" s="6" t="str">
        <f t="shared" ref="Z52:Z53" si="27">IF(L52=0,"",L52)</f>
        <v/>
      </c>
      <c r="AA52" s="6" t="str">
        <f t="shared" ref="AA52:AA53" si="28">IF(M52=0,"",M52)</f>
        <v/>
      </c>
      <c r="AB52" s="6" t="str">
        <f t="shared" ref="AB52:AB53" si="29">IF(N52=0,"",N52)</f>
        <v/>
      </c>
      <c r="AC52" s="6" t="str">
        <f t="shared" ref="AC52:AC53" si="30">IF(O52=0,"",O52)</f>
        <v/>
      </c>
    </row>
    <row r="53" spans="1:30" x14ac:dyDescent="0.25">
      <c r="A53" s="6">
        <f>IFERROR('pub_output=csv'!B54,"")</f>
        <v>0</v>
      </c>
      <c r="B53" s="6" t="str">
        <f t="shared" si="3"/>
        <v/>
      </c>
      <c r="C53" s="5" t="str">
        <f t="shared" si="4"/>
        <v/>
      </c>
      <c r="D53" s="5">
        <f>IFERROR('pub_output=csv'!M54,"")</f>
        <v>0</v>
      </c>
      <c r="E53" s="5">
        <f>IFERROR('pub_output=csv'!L54,"")</f>
        <v>0</v>
      </c>
      <c r="G53" s="15">
        <f>IFERROR('pub_output=csv'!C54,"")</f>
        <v>0</v>
      </c>
      <c r="H53" s="15">
        <f>IFERROR('pub_output=csv'!D54,"")</f>
        <v>0</v>
      </c>
      <c r="I53" s="15">
        <f>IFERROR('pub_output=csv'!E54,"")</f>
        <v>0</v>
      </c>
      <c r="J53" s="15">
        <f>IFERROR('pub_output=csv'!F54,"")</f>
        <v>0</v>
      </c>
      <c r="K53" s="15">
        <f>IFERROR('pub_output=csv'!G54,"")</f>
        <v>0</v>
      </c>
      <c r="L53" s="15" t="str">
        <f>IFERROR('pub_output=csv'!#REF!,"")</f>
        <v/>
      </c>
      <c r="M53" s="15" t="str">
        <f>IFERROR('pub_output=csv'!#REF!,"")</f>
        <v/>
      </c>
      <c r="N53" s="15">
        <f>IFERROR('pub_output=csv'!J54,"")</f>
        <v>0</v>
      </c>
      <c r="O53" s="15">
        <f>IFERROR('pub_output=csv'!K54,"")</f>
        <v>0</v>
      </c>
      <c r="P53" s="6" t="str">
        <f t="shared" si="5"/>
        <v/>
      </c>
      <c r="Q53" s="6" t="str">
        <f t="shared" si="12"/>
        <v/>
      </c>
      <c r="R53" s="6" t="str">
        <f t="shared" si="13"/>
        <v/>
      </c>
      <c r="S53" s="6" t="str">
        <f t="shared" si="22"/>
        <v/>
      </c>
      <c r="T53" s="6" t="str">
        <f t="shared" si="23"/>
        <v/>
      </c>
      <c r="U53" s="6" t="str">
        <f t="shared" si="24"/>
        <v/>
      </c>
      <c r="V53" s="6" t="str">
        <f t="shared" si="25"/>
        <v/>
      </c>
      <c r="W53" s="6" t="str">
        <f t="shared" si="26"/>
        <v/>
      </c>
      <c r="X53" s="6"/>
      <c r="Y53" s="6"/>
      <c r="Z53" s="6" t="str">
        <f t="shared" si="27"/>
        <v/>
      </c>
      <c r="AA53" s="6" t="str">
        <f t="shared" si="28"/>
        <v/>
      </c>
      <c r="AB53" s="6" t="str">
        <f t="shared" si="29"/>
        <v/>
      </c>
      <c r="AC53" s="6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Сергей Михайлович Минаев</cp:lastModifiedBy>
  <cp:lastPrinted>2025-01-13T13:12:38Z</cp:lastPrinted>
  <dcterms:created xsi:type="dcterms:W3CDTF">2021-05-12T06:02:33Z</dcterms:created>
  <dcterms:modified xsi:type="dcterms:W3CDTF">2025-04-04T09:49:30Z</dcterms:modified>
</cp:coreProperties>
</file>